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PCAIS_Magnetometría\Documentos\Formatos y plantillas\"/>
    </mc:Choice>
  </mc:AlternateContent>
  <xr:revisionPtr revIDLastSave="0" documentId="13_ncr:1_{246DDDA3-A283-4A4B-BFB1-6361E9FADD11}" xr6:coauthVersionLast="47" xr6:coauthVersionMax="47" xr10:uidLastSave="{00000000-0000-0000-0000-000000000000}"/>
  <bookViews>
    <workbookView xWindow="-120" yWindow="-120" windowWidth="29040" windowHeight="15840" xr2:uid="{F5EAEF11-872B-44D5-9B44-A588EE21FAC0}"/>
  </bookViews>
  <sheets>
    <sheet name="Solicitud de medida" sheetId="1" r:id="rId1"/>
    <sheet name="Instrucciones" sheetId="2" r:id="rId2"/>
    <sheet name="Tarif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E36" i="1"/>
  <c r="D33" i="1"/>
  <c r="A33" i="1"/>
  <c r="D32" i="1"/>
  <c r="A32" i="1"/>
  <c r="D31" i="1"/>
  <c r="A31" i="1"/>
  <c r="D30" i="1"/>
  <c r="A30" i="1"/>
  <c r="A29" i="1"/>
  <c r="D28" i="1"/>
  <c r="A28" i="1"/>
  <c r="D27" i="1"/>
  <c r="A27" i="1"/>
  <c r="D26" i="1"/>
  <c r="A26" i="1"/>
  <c r="D25" i="1"/>
  <c r="A25" i="1"/>
  <c r="D24" i="1"/>
  <c r="A24" i="1"/>
  <c r="C22" i="1"/>
  <c r="A14" i="1"/>
</calcChain>
</file>

<file path=xl/sharedStrings.xml><?xml version="1.0" encoding="utf-8"?>
<sst xmlns="http://schemas.openxmlformats.org/spreadsheetml/2006/main" count="94" uniqueCount="85">
  <si>
    <t>Universidad Complutense de Madrid</t>
  </si>
  <si>
    <t>no</t>
  </si>
  <si>
    <t>Imprimir la primera página para adjuntar a las muestras y enviar el fichero por correo electrónico al técnico responsable del equipo</t>
  </si>
  <si>
    <t>&gt;&gt;? Consultar la Hoja de Instrucciones</t>
  </si>
  <si>
    <t>Fecha:</t>
  </si>
  <si>
    <t>Nº Trabajo</t>
  </si>
  <si>
    <t>Fecha</t>
  </si>
  <si>
    <t>Técnico Responsable:</t>
  </si>
  <si>
    <t>email:</t>
  </si>
  <si>
    <t>Identificación del Usuario:</t>
  </si>
  <si>
    <t>&gt;&gt;? Ayuda</t>
  </si>
  <si>
    <t>Usuario:</t>
  </si>
  <si>
    <t>Email:</t>
  </si>
  <si>
    <t>amores@ucm.es</t>
  </si>
  <si>
    <t>Tel:</t>
  </si>
  <si>
    <t>Centro:</t>
  </si>
  <si>
    <t>Dpto:</t>
  </si>
  <si>
    <t>Investigador Responsable:</t>
  </si>
  <si>
    <t>Descripción de Muestras:</t>
  </si>
  <si>
    <t>¿Recuperar Muestras?</t>
  </si>
  <si>
    <t>&gt;&gt;! Aviso</t>
  </si>
  <si>
    <t>Nº de Muestras=</t>
  </si>
  <si>
    <t>Identificación</t>
  </si>
  <si>
    <t>Nombre</t>
  </si>
  <si>
    <t>SEGURIDAD Y MANIPULACION:</t>
  </si>
  <si>
    <t>¿Tóxico?¿Corrosivo? ¿Irritante?</t>
  </si>
  <si>
    <t>¿Se necesita protección?</t>
  </si>
  <si>
    <t>¿FDS (MSDS) disponible?</t>
  </si>
  <si>
    <t>Comentarios:</t>
  </si>
  <si>
    <t>Indicar también si no se debe añadir acetona u otros disolventes, si no se debe tocar la superficie de la muestra, si hay que tomar cualquier precaución para preservar la muestra, etc.</t>
  </si>
  <si>
    <t>C.A.I de Técnicas Físicas Unidad de Magnetometría</t>
  </si>
  <si>
    <t>sí</t>
  </si>
  <si>
    <t>Solicitud de Ensayo para Altas Presiones</t>
  </si>
  <si>
    <t xml:space="preserve">José Manuel Gallardo </t>
  </si>
  <si>
    <t>Sede Facultad de Químicas</t>
  </si>
  <si>
    <t>Sección Altas Presiones</t>
  </si>
  <si>
    <t>INSTRUCCIONES</t>
  </si>
  <si>
    <t>Esta hoja de instrucciones explica las posibles dudas a la hora de rellenar</t>
  </si>
  <si>
    <t>los datos de la solicitud de los ensayos de altas presiones</t>
  </si>
  <si>
    <t>Identificación del usuario</t>
  </si>
  <si>
    <t>Descripción de las muestras</t>
  </si>
  <si>
    <t>En las casillas amarillas poner los nombres de las muestras que deben</t>
  </si>
  <si>
    <t>coincidir con la identificación de los frascos portadores. Deben entregarse</t>
  </si>
  <si>
    <t>en portamuestras cerrados.</t>
  </si>
  <si>
    <t>AVISO</t>
  </si>
  <si>
    <t>Indicar en el desplegable si se quiere o no recuperar la muestra.</t>
  </si>
  <si>
    <t>Completar las casillas amarillas con los datos requeridos.</t>
  </si>
  <si>
    <t>Seguridad y manipulación</t>
  </si>
  <si>
    <t>Indicar toda la información posible de la muestra, de acuerdo</t>
  </si>
  <si>
    <t>con lo indicado en este apartado. Es muy importante que</t>
  </si>
  <si>
    <t>las muestras no produzcan gases durante el experimento. En</t>
  </si>
  <si>
    <t>caso contrario, sería motivo de rechazo.</t>
  </si>
  <si>
    <t>Comentarios</t>
  </si>
  <si>
    <t>En estos apartados adicionales, se incluirá la información importante</t>
  </si>
  <si>
    <t>que no corresponda al resto de apartados, tanto por parte del usuario</t>
  </si>
  <si>
    <t>como por parte del técnico si se rechaza la muestra.</t>
  </si>
  <si>
    <t>No se garantiza la recuperación de la muestra pasados dos meses.</t>
  </si>
  <si>
    <t>Tarifas de síntesis en alta presión</t>
  </si>
  <si>
    <t>BELT-12</t>
  </si>
  <si>
    <t>BELT-12 con Au</t>
  </si>
  <si>
    <t>BELT-12 con Pt</t>
  </si>
  <si>
    <t>BELT-17</t>
  </si>
  <si>
    <t>BELT-17 con Au</t>
  </si>
  <si>
    <t>BELT-17 con Pt</t>
  </si>
  <si>
    <t>CONAC-15</t>
  </si>
  <si>
    <t>CONAC-15 con Au</t>
  </si>
  <si>
    <t>CONAC-15 con Pt</t>
  </si>
  <si>
    <t>CONAC-28</t>
  </si>
  <si>
    <t>CONAC-28 con Au</t>
  </si>
  <si>
    <t>CONAC-28 con Pt</t>
  </si>
  <si>
    <t>CONAC-40</t>
  </si>
  <si>
    <t>CONAC-40 con Au</t>
  </si>
  <si>
    <t>CONAC-40 con Pt</t>
  </si>
  <si>
    <t>ROCKLAND</t>
  </si>
  <si>
    <t>ROCKLAND con Au</t>
  </si>
  <si>
    <t>ROCKLAND con Pt</t>
  </si>
  <si>
    <t>Vigentes desde el 3 de Junio de 2022</t>
  </si>
  <si>
    <t>Ignacio Pérez de la Blanca Ferrer</t>
  </si>
  <si>
    <t>Facultad de Químicas</t>
  </si>
  <si>
    <t>Química Inorgánica</t>
  </si>
  <si>
    <t>Elena Solana Madruga</t>
  </si>
  <si>
    <t>MnNiFeNbO6</t>
  </si>
  <si>
    <t>Los datos del experimento se reflejan en el email</t>
  </si>
  <si>
    <t>FIRMA</t>
  </si>
  <si>
    <t>* Devolver firmado al email: magneto.altaspresiones@ucm.es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</si>
</sst>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00"/>
    <numFmt numFmtId="165" formatCode="dd/mm/yy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i/>
      <sz val="12"/>
      <color indexed="16"/>
      <name val="Times New Roman"/>
      <family val="1"/>
    </font>
    <font>
      <sz val="10"/>
      <color indexed="16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2"/>
      <color indexed="12"/>
      <name val="Times New Roman"/>
      <family val="1"/>
    </font>
    <font>
      <b/>
      <sz val="10"/>
      <color indexed="12"/>
      <name val="Arial"/>
      <family val="2"/>
    </font>
    <font>
      <i/>
      <sz val="8"/>
      <color indexed="12"/>
      <name val="Times New Roman"/>
      <family val="1"/>
    </font>
    <font>
      <i/>
      <sz val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sz val="10"/>
      <name val="Times New Roman"/>
      <family val="1"/>
    </font>
    <font>
      <i/>
      <sz val="8"/>
      <color indexed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i/>
      <sz val="10"/>
      <color indexed="10"/>
      <name val="Times New Roman"/>
      <family val="1"/>
    </font>
    <font>
      <b/>
      <i/>
      <sz val="12"/>
      <color indexed="10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10"/>
      <color indexed="10"/>
      <name val="Times New Roman"/>
      <family val="1"/>
    </font>
    <font>
      <i/>
      <sz val="8"/>
      <color indexed="10"/>
      <name val="Arial"/>
      <family val="2"/>
    </font>
    <font>
      <sz val="8"/>
      <color indexed="10"/>
      <name val="Times New Roman"/>
      <family val="1"/>
    </font>
    <font>
      <i/>
      <sz val="8"/>
      <name val="Arial"/>
      <family val="2"/>
    </font>
    <font>
      <i/>
      <sz val="10"/>
      <color indexed="12"/>
      <name val="Times New Roman"/>
      <family val="1"/>
    </font>
    <font>
      <i/>
      <sz val="12"/>
      <color indexed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454545"/>
      <name val="Quattrocento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vertical="top" wrapText="1"/>
    </xf>
    <xf numFmtId="165" fontId="3" fillId="2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right"/>
    </xf>
    <xf numFmtId="0" fontId="15" fillId="0" borderId="0" xfId="0" applyFont="1"/>
    <xf numFmtId="0" fontId="1" fillId="0" borderId="0" xfId="1" applyFill="1" applyBorder="1" applyAlignment="1" applyProtection="1"/>
    <xf numFmtId="0" fontId="17" fillId="0" borderId="0" xfId="0" applyFont="1"/>
    <xf numFmtId="0" fontId="18" fillId="0" borderId="0" xfId="0" applyFont="1" applyAlignment="1">
      <alignment vertical="top" wrapText="1"/>
    </xf>
    <xf numFmtId="0" fontId="1" fillId="0" borderId="0" xfId="1" applyAlignment="1" applyProtection="1"/>
    <xf numFmtId="0" fontId="3" fillId="0" borderId="1" xfId="0" applyFont="1" applyBorder="1" applyAlignment="1">
      <alignment horizontal="left" vertical="top" wrapText="1"/>
    </xf>
    <xf numFmtId="0" fontId="2" fillId="0" borderId="0" xfId="2" applyAlignment="1" applyProtection="1"/>
    <xf numFmtId="0" fontId="21" fillId="0" borderId="0" xfId="0" applyFont="1" applyAlignment="1">
      <alignment horizontal="right"/>
    </xf>
    <xf numFmtId="0" fontId="22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right" vertical="top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3" fillId="0" borderId="3" xfId="0" applyFont="1" applyBorder="1"/>
    <xf numFmtId="0" fontId="23" fillId="0" borderId="6" xfId="0" applyFont="1" applyBorder="1"/>
    <xf numFmtId="0" fontId="25" fillId="0" borderId="7" xfId="0" applyFont="1" applyBorder="1" applyAlignment="1">
      <alignment horizontal="right"/>
    </xf>
    <xf numFmtId="49" fontId="26" fillId="2" borderId="8" xfId="0" applyNumberFormat="1" applyFont="1" applyFill="1" applyBorder="1" applyProtection="1">
      <protection locked="0"/>
    </xf>
    <xf numFmtId="49" fontId="26" fillId="2" borderId="9" xfId="0" applyNumberFormat="1" applyFont="1" applyFill="1" applyBorder="1"/>
    <xf numFmtId="0" fontId="25" fillId="0" borderId="1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49" fontId="26" fillId="2" borderId="11" xfId="0" applyNumberFormat="1" applyFont="1" applyFill="1" applyBorder="1" applyProtection="1">
      <protection locked="0"/>
    </xf>
    <xf numFmtId="49" fontId="26" fillId="2" borderId="12" xfId="0" applyNumberFormat="1" applyFont="1" applyFill="1" applyBorder="1"/>
    <xf numFmtId="0" fontId="25" fillId="0" borderId="13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/>
    <xf numFmtId="0" fontId="23" fillId="2" borderId="15" xfId="0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23" fillId="2" borderId="16" xfId="0" applyFont="1" applyFill="1" applyBorder="1" applyAlignment="1" applyProtection="1">
      <alignment horizontal="center"/>
      <protection locked="0"/>
    </xf>
    <xf numFmtId="0" fontId="23" fillId="2" borderId="17" xfId="0" applyFont="1" applyFill="1" applyBorder="1" applyAlignment="1" applyProtection="1">
      <alignment horizontal="center"/>
      <protection locked="0"/>
    </xf>
    <xf numFmtId="0" fontId="32" fillId="0" borderId="0" xfId="0" applyFont="1"/>
    <xf numFmtId="0" fontId="3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5" fillId="0" borderId="8" xfId="0" applyFont="1" applyBorder="1" applyAlignment="1">
      <alignment horizontal="right"/>
    </xf>
    <xf numFmtId="49" fontId="26" fillId="2" borderId="22" xfId="0" applyNumberFormat="1" applyFont="1" applyFill="1" applyBorder="1" applyProtection="1">
      <protection locked="0"/>
    </xf>
    <xf numFmtId="49" fontId="26" fillId="2" borderId="27" xfId="0" applyNumberFormat="1" applyFont="1" applyFill="1" applyBorder="1" applyProtection="1">
      <protection locked="0"/>
    </xf>
    <xf numFmtId="49" fontId="26" fillId="2" borderId="8" xfId="0" applyNumberFormat="1" applyFont="1" applyFill="1" applyBorder="1"/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8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Protection="1">
      <protection hidden="1"/>
    </xf>
    <xf numFmtId="0" fontId="13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top" wrapText="1"/>
    </xf>
    <xf numFmtId="0" fontId="37" fillId="0" borderId="0" xfId="0" applyFont="1"/>
    <xf numFmtId="0" fontId="38" fillId="0" borderId="0" xfId="0" applyFont="1"/>
    <xf numFmtId="0" fontId="0" fillId="0" borderId="30" xfId="0" applyBorder="1" applyAlignment="1">
      <alignment vertical="center" wrapText="1"/>
    </xf>
    <xf numFmtId="6" fontId="0" fillId="0" borderId="31" xfId="0" applyNumberFormat="1" applyBorder="1" applyAlignment="1">
      <alignment horizontal="right" vertical="center" wrapText="1"/>
    </xf>
    <xf numFmtId="0" fontId="39" fillId="0" borderId="0" xfId="0" applyFont="1"/>
    <xf numFmtId="0" fontId="34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2" borderId="25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7" fillId="2" borderId="26" xfId="0" applyFont="1" applyFill="1" applyBorder="1" applyAlignment="1" applyProtection="1">
      <alignment vertical="top" wrapText="1"/>
      <protection locked="0"/>
    </xf>
    <xf numFmtId="0" fontId="7" fillId="2" borderId="27" xfId="0" applyFont="1" applyFill="1" applyBorder="1" applyAlignment="1" applyProtection="1">
      <alignment vertical="top" wrapText="1"/>
      <protection locked="0"/>
    </xf>
    <xf numFmtId="0" fontId="7" fillId="2" borderId="28" xfId="0" applyFont="1" applyFill="1" applyBorder="1" applyAlignment="1" applyProtection="1">
      <alignment vertical="top" wrapText="1"/>
      <protection locked="0"/>
    </xf>
    <xf numFmtId="0" fontId="7" fillId="2" borderId="29" xfId="0" applyFont="1" applyFill="1" applyBorder="1" applyAlignment="1" applyProtection="1">
      <alignment vertical="top" wrapText="1"/>
      <protection locked="0"/>
    </xf>
    <xf numFmtId="0" fontId="36" fillId="0" borderId="0" xfId="0" applyFont="1" applyAlignment="1">
      <alignment horizontal="left" vertical="center" wrapText="1"/>
    </xf>
    <xf numFmtId="0" fontId="34" fillId="0" borderId="21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9" fillId="0" borderId="0" xfId="0" applyFont="1"/>
    <xf numFmtId="0" fontId="30" fillId="0" borderId="0" xfId="0" applyFont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0" fontId="23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3" fillId="2" borderId="18" xfId="0" applyFont="1" applyFill="1" applyBorder="1" applyAlignment="1" applyProtection="1">
      <alignment horizontal="left" vertical="center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vertical="top" wrapText="1"/>
      <protection locked="0"/>
    </xf>
    <xf numFmtId="0" fontId="7" fillId="2" borderId="23" xfId="0" applyFont="1" applyFill="1" applyBorder="1" applyAlignment="1" applyProtection="1">
      <alignment vertical="top" wrapText="1"/>
      <protection locked="0"/>
    </xf>
    <xf numFmtId="0" fontId="7" fillId="2" borderId="24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Alignment="1">
      <alignment vertical="top" wrapText="1"/>
    </xf>
    <xf numFmtId="0" fontId="20" fillId="0" borderId="0" xfId="0" applyFont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/>
    <xf numFmtId="0" fontId="16" fillId="0" borderId="0" xfId="0" applyFont="1"/>
    <xf numFmtId="0" fontId="1" fillId="0" borderId="0" xfId="1" applyFill="1" applyBorder="1" applyAlignment="1" applyProtection="1"/>
    <xf numFmtId="0" fontId="19" fillId="0" borderId="0" xfId="0" applyFont="1" applyAlignment="1">
      <alignment horizont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</cellXfs>
  <cellStyles count="3">
    <cellStyle name="Hipervínculo" xfId="1" builtinId="8"/>
    <cellStyle name="Hipervínculo visitado" xfId="2" builtinId="9"/>
    <cellStyle name="Normal" xfId="0" builtinId="0"/>
  </cellStyles>
  <dxfs count="1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775</xdr:colOff>
      <xdr:row>4</xdr:row>
      <xdr:rowOff>152399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591765-F281-2E72-BB08-2BE09047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7627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352425</xdr:colOff>
      <xdr:row>60</xdr:row>
      <xdr:rowOff>95250</xdr:rowOff>
    </xdr:from>
    <xdr:to>
      <xdr:col>6</xdr:col>
      <xdr:colOff>47625</xdr:colOff>
      <xdr:row>67</xdr:row>
      <xdr:rowOff>133350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64412001-ABC4-EFE0-A9EC-6421650B004F}"/>
            </a:ext>
          </a:extLst>
        </xdr:cNvPr>
        <xdr:cNvSpPr/>
      </xdr:nvSpPr>
      <xdr:spPr>
        <a:xfrm>
          <a:off x="1114425" y="11201400"/>
          <a:ext cx="3505200" cy="1438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ores@ucm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92F6-B4C0-4F85-AD33-2D771540F6E7}">
  <sheetPr>
    <tabColor theme="1"/>
  </sheetPr>
  <dimension ref="A1:AN72"/>
  <sheetViews>
    <sheetView tabSelected="1" workbookViewId="0">
      <selection activeCell="I66" sqref="I66"/>
    </sheetView>
  </sheetViews>
  <sheetFormatPr baseColWidth="10" defaultRowHeight="15" x14ac:dyDescent="0.25"/>
  <sheetData>
    <row r="1" spans="1:40" s="1" customFormat="1" ht="15.75" x14ac:dyDescent="0.25">
      <c r="P1" s="54"/>
    </row>
    <row r="2" spans="1:40" s="1" customFormat="1" ht="15.75" x14ac:dyDescent="0.25">
      <c r="B2" s="2" t="s">
        <v>0</v>
      </c>
      <c r="P2" s="54"/>
    </row>
    <row r="3" spans="1:40" s="1" customFormat="1" ht="15.75" x14ac:dyDescent="0.25">
      <c r="B3" s="3" t="s">
        <v>30</v>
      </c>
      <c r="N3" s="55"/>
      <c r="O3" s="55"/>
      <c r="P3" s="56"/>
      <c r="Q3" s="56"/>
      <c r="R3" s="56"/>
      <c r="S3" s="56"/>
      <c r="T3" s="56"/>
      <c r="U3" s="57"/>
      <c r="V3" s="57"/>
      <c r="W3" s="56"/>
      <c r="X3" s="56"/>
      <c r="Y3" s="56"/>
      <c r="Z3" s="56"/>
      <c r="AA3" s="56"/>
      <c r="AB3" s="56"/>
      <c r="AC3" s="56"/>
      <c r="AD3" s="58"/>
      <c r="AE3" s="56"/>
      <c r="AF3" s="55"/>
      <c r="AG3" s="55"/>
      <c r="AH3" s="55"/>
      <c r="AI3" s="55"/>
      <c r="AJ3" s="55"/>
      <c r="AK3" s="55"/>
      <c r="AL3" s="55"/>
      <c r="AM3" s="55"/>
      <c r="AN3" s="55"/>
    </row>
    <row r="4" spans="1:40" s="4" customFormat="1" ht="15.75" x14ac:dyDescent="0.25">
      <c r="A4" s="2"/>
      <c r="B4" s="4" t="s">
        <v>34</v>
      </c>
      <c r="H4" s="5"/>
      <c r="N4" s="67" t="s">
        <v>31</v>
      </c>
      <c r="O4" s="1"/>
      <c r="P4" s="54"/>
      <c r="Q4" s="59"/>
      <c r="R4" s="54"/>
      <c r="S4" s="54"/>
      <c r="T4" s="54"/>
      <c r="U4" s="54"/>
      <c r="V4" s="60"/>
      <c r="W4" s="54"/>
      <c r="X4" s="54"/>
      <c r="Y4" s="54"/>
      <c r="Z4" s="54"/>
      <c r="AA4" s="54"/>
      <c r="AB4" s="54"/>
      <c r="AC4" s="54"/>
      <c r="AD4" s="54"/>
      <c r="AE4" s="54"/>
    </row>
    <row r="5" spans="1:40" s="1" customFormat="1" ht="15.75" x14ac:dyDescent="0.25">
      <c r="A5" s="6"/>
      <c r="B5" s="1" t="s">
        <v>35</v>
      </c>
      <c r="N5" s="67" t="s">
        <v>1</v>
      </c>
      <c r="P5" s="54"/>
      <c r="Q5" s="59"/>
      <c r="R5" s="54"/>
      <c r="S5" s="54"/>
      <c r="T5" s="54"/>
      <c r="U5" s="54"/>
      <c r="V5" s="60"/>
      <c r="W5" s="54"/>
      <c r="X5" s="54"/>
      <c r="Y5" s="54"/>
      <c r="Z5" s="54"/>
      <c r="AA5" s="54"/>
      <c r="AB5" s="54"/>
      <c r="AC5" s="54"/>
      <c r="AD5" s="54"/>
      <c r="AE5" s="54"/>
    </row>
    <row r="6" spans="1:40" s="1" customFormat="1" ht="15.75" x14ac:dyDescent="0.25">
      <c r="A6" s="106" t="s">
        <v>32</v>
      </c>
      <c r="B6" s="107"/>
      <c r="C6" s="107"/>
      <c r="D6" s="107"/>
      <c r="E6" s="107"/>
      <c r="F6" s="107"/>
      <c r="G6" s="107"/>
      <c r="H6" s="107"/>
      <c r="N6" s="67"/>
      <c r="P6" s="54"/>
      <c r="Q6" s="59"/>
      <c r="R6" s="54"/>
      <c r="S6" s="54"/>
      <c r="T6" s="54"/>
      <c r="U6" s="54"/>
      <c r="V6" s="60"/>
      <c r="W6" s="54"/>
      <c r="X6" s="54"/>
      <c r="Y6" s="54"/>
      <c r="Z6" s="54"/>
      <c r="AA6" s="54"/>
      <c r="AB6" s="54"/>
      <c r="AC6" s="54"/>
      <c r="AD6" s="54"/>
      <c r="AE6" s="54"/>
    </row>
    <row r="7" spans="1:40" s="1" customFormat="1" ht="15.75" x14ac:dyDescent="0.25">
      <c r="A7" s="108" t="s">
        <v>2</v>
      </c>
      <c r="B7" s="109"/>
      <c r="C7" s="109"/>
      <c r="D7" s="109"/>
      <c r="E7" s="109"/>
      <c r="F7" s="109"/>
      <c r="G7" s="109"/>
      <c r="H7" s="109"/>
      <c r="P7" s="54"/>
      <c r="Q7" s="59"/>
      <c r="R7" s="54"/>
      <c r="S7" s="54"/>
      <c r="T7" s="54"/>
      <c r="U7" s="54"/>
      <c r="V7" s="60"/>
      <c r="W7" s="54"/>
      <c r="X7" s="54"/>
      <c r="Y7" s="54"/>
      <c r="Z7" s="54"/>
      <c r="AA7" s="54"/>
      <c r="AB7" s="54"/>
      <c r="AC7" s="54"/>
      <c r="AD7" s="54"/>
      <c r="AE7" s="54"/>
    </row>
    <row r="8" spans="1:40" s="1" customFormat="1" ht="20.25" customHeight="1" x14ac:dyDescent="0.25">
      <c r="A8" s="110" t="s">
        <v>3</v>
      </c>
      <c r="B8" s="110"/>
      <c r="C8" s="110"/>
      <c r="D8" s="110"/>
      <c r="E8" s="110"/>
      <c r="F8" s="110"/>
      <c r="G8" s="110"/>
      <c r="H8" s="110"/>
      <c r="P8" s="54"/>
      <c r="Q8" s="59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40" s="1" customFormat="1" ht="15.75" x14ac:dyDescent="0.25">
      <c r="A9" s="7" t="s">
        <v>4</v>
      </c>
      <c r="B9" s="8">
        <v>44832</v>
      </c>
      <c r="C9" s="7"/>
      <c r="G9" s="68" t="s">
        <v>5</v>
      </c>
      <c r="H9" s="69"/>
      <c r="P9" s="54"/>
      <c r="Q9" s="59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40" s="1" customFormat="1" ht="15.75" x14ac:dyDescent="0.25">
      <c r="G10" s="68" t="s">
        <v>6</v>
      </c>
      <c r="H10" s="70"/>
      <c r="P10" s="54"/>
      <c r="Q10" s="59"/>
    </row>
    <row r="11" spans="1:40" s="1" customFormat="1" ht="15.75" x14ac:dyDescent="0.25">
      <c r="A11" s="111" t="s">
        <v>7</v>
      </c>
      <c r="B11" s="112"/>
      <c r="C11" s="113" t="s">
        <v>33</v>
      </c>
      <c r="D11" s="114"/>
      <c r="E11" s="9" t="s">
        <v>8</v>
      </c>
      <c r="F11" s="115" t="s">
        <v>13</v>
      </c>
      <c r="G11" s="114"/>
      <c r="H11" s="10"/>
      <c r="O11" s="61"/>
      <c r="P11" s="61"/>
      <c r="Q11" s="59"/>
    </row>
    <row r="12" spans="1:40" s="1" customFormat="1" ht="15.75" x14ac:dyDescent="0.25">
      <c r="A12" s="2"/>
      <c r="C12" s="2"/>
      <c r="E12" s="12"/>
      <c r="F12" s="13"/>
      <c r="G12" s="13"/>
      <c r="H12" s="13"/>
      <c r="P12" s="54"/>
      <c r="Q12" s="59"/>
    </row>
    <row r="13" spans="1:40" s="1" customFormat="1" ht="15.75" x14ac:dyDescent="0.25">
      <c r="A13" s="87" t="s">
        <v>9</v>
      </c>
      <c r="B13" s="87"/>
      <c r="C13" s="87"/>
      <c r="D13" s="14" t="s">
        <v>10</v>
      </c>
      <c r="E13" s="12"/>
      <c r="F13" s="13"/>
      <c r="G13" s="13"/>
      <c r="H13" s="13"/>
      <c r="P13" s="54"/>
      <c r="Q13" s="59"/>
    </row>
    <row r="14" spans="1:40" s="1" customFormat="1" ht="15.75" x14ac:dyDescent="0.25">
      <c r="A14" s="116">
        <f>IF(OR(B15="",B16="",G16="",B17="",B18="",D19=""),$P$15,"")</f>
        <v>0</v>
      </c>
      <c r="B14" s="116"/>
      <c r="C14" s="116"/>
      <c r="D14" s="116"/>
      <c r="E14" s="116"/>
      <c r="F14" s="116"/>
      <c r="G14" s="116"/>
      <c r="H14" s="116"/>
      <c r="Q14" s="59"/>
    </row>
    <row r="15" spans="1:40" s="1" customFormat="1" ht="15.75" x14ac:dyDescent="0.25">
      <c r="A15" s="7" t="s">
        <v>11</v>
      </c>
      <c r="B15" s="101" t="s">
        <v>77</v>
      </c>
      <c r="C15" s="101"/>
      <c r="D15" s="101"/>
      <c r="E15" s="101"/>
      <c r="F15" s="101"/>
      <c r="G15" s="101"/>
      <c r="H15" s="101"/>
      <c r="I15" s="14"/>
      <c r="Q15" s="59"/>
    </row>
    <row r="16" spans="1:40" s="1" customFormat="1" ht="15.75" x14ac:dyDescent="0.25">
      <c r="A16" s="7" t="s">
        <v>12</v>
      </c>
      <c r="B16" s="117"/>
      <c r="C16" s="117"/>
      <c r="D16" s="117"/>
      <c r="E16" s="117"/>
      <c r="F16" s="15" t="s">
        <v>14</v>
      </c>
      <c r="G16" s="101">
        <v>4353</v>
      </c>
      <c r="H16" s="101"/>
      <c r="J16" s="16"/>
      <c r="P16" s="61"/>
      <c r="Q16" s="59"/>
    </row>
    <row r="17" spans="1:18" s="1" customFormat="1" ht="15.75" x14ac:dyDescent="0.25">
      <c r="A17" s="7" t="s">
        <v>15</v>
      </c>
      <c r="B17" s="101" t="s">
        <v>78</v>
      </c>
      <c r="C17" s="101"/>
      <c r="D17" s="101"/>
      <c r="E17" s="101"/>
      <c r="F17" s="101"/>
      <c r="G17" s="101"/>
      <c r="H17" s="101"/>
      <c r="P17" s="61"/>
      <c r="Q17" s="59"/>
    </row>
    <row r="18" spans="1:18" s="1" customFormat="1" ht="15.75" x14ac:dyDescent="0.25">
      <c r="A18" s="7" t="s">
        <v>16</v>
      </c>
      <c r="B18" s="101" t="s">
        <v>79</v>
      </c>
      <c r="C18" s="101"/>
      <c r="D18" s="101"/>
      <c r="E18" s="101"/>
      <c r="F18" s="101"/>
      <c r="G18" s="101"/>
      <c r="H18" s="101"/>
      <c r="P18" s="61"/>
      <c r="Q18" s="59"/>
    </row>
    <row r="19" spans="1:18" s="1" customFormat="1" ht="15.6" customHeight="1" x14ac:dyDescent="0.25">
      <c r="A19" s="102" t="s">
        <v>17</v>
      </c>
      <c r="B19" s="103"/>
      <c r="C19" s="103"/>
      <c r="D19" s="101" t="s">
        <v>80</v>
      </c>
      <c r="E19" s="101"/>
      <c r="F19" s="101"/>
      <c r="G19" s="101"/>
      <c r="H19" s="101"/>
      <c r="P19" s="54"/>
    </row>
    <row r="20" spans="1:18" s="1" customFormat="1" ht="15.75" x14ac:dyDescent="0.25">
      <c r="P20" s="54"/>
    </row>
    <row r="21" spans="1:18" s="1" customFormat="1" ht="15.2" customHeight="1" x14ac:dyDescent="0.3">
      <c r="A21" s="87" t="s">
        <v>18</v>
      </c>
      <c r="B21" s="87"/>
      <c r="C21" s="87"/>
      <c r="D21" s="14" t="s">
        <v>10</v>
      </c>
      <c r="F21" s="17" t="s">
        <v>19</v>
      </c>
      <c r="G21" s="18" t="s">
        <v>31</v>
      </c>
      <c r="H21" s="14" t="s">
        <v>20</v>
      </c>
      <c r="P21" s="54"/>
    </row>
    <row r="22" spans="1:18" s="1" customFormat="1" ht="16.5" thickBot="1" x14ac:dyDescent="0.3">
      <c r="B22" s="19" t="s">
        <v>21</v>
      </c>
      <c r="C22" s="20">
        <f>COUNTA(B24:B33)+COUNTA(E24:E33)+COUNTA(#REF!)</f>
        <v>2</v>
      </c>
      <c r="D22" s="21"/>
      <c r="E22" s="22"/>
      <c r="F22" s="22"/>
      <c r="G22" s="22"/>
      <c r="H22" s="22"/>
      <c r="P22" s="54"/>
    </row>
    <row r="23" spans="1:18" s="1" customFormat="1" ht="15.75" x14ac:dyDescent="0.25">
      <c r="A23" s="23" t="s">
        <v>22</v>
      </c>
      <c r="B23" s="104" t="s">
        <v>23</v>
      </c>
      <c r="C23" s="105"/>
      <c r="D23" s="24" t="s">
        <v>22</v>
      </c>
      <c r="E23" s="104" t="s">
        <v>23</v>
      </c>
      <c r="F23" s="105"/>
      <c r="M23" s="54"/>
    </row>
    <row r="24" spans="1:18" s="1" customFormat="1" ht="15.75" x14ac:dyDescent="0.25">
      <c r="A24" s="25" t="str">
        <f>IF(B24="","",CONCATENATE($H$9,TEXT(1," 00")))</f>
        <v xml:space="preserve"> 01</v>
      </c>
      <c r="B24" s="26" t="s">
        <v>81</v>
      </c>
      <c r="C24" s="27"/>
      <c r="D24" s="28" t="str">
        <f>IF(E24="","",CONCATENATE($H$9,TEXT(11," 00")))</f>
        <v/>
      </c>
      <c r="E24" s="26"/>
      <c r="F24" s="27"/>
      <c r="M24" s="54"/>
      <c r="R24" s="62"/>
    </row>
    <row r="25" spans="1:18" s="1" customFormat="1" ht="15.75" x14ac:dyDescent="0.25">
      <c r="A25" s="25" t="str">
        <f>IF(B25="","",CONCATENATE($H$9,TEXT(2," 00")))</f>
        <v/>
      </c>
      <c r="B25" s="26"/>
      <c r="C25" s="27"/>
      <c r="D25" s="28" t="str">
        <f>IF(E25="","",CONCATENATE($H$9,TEXT(12," 00")))</f>
        <v/>
      </c>
      <c r="E25" s="26"/>
      <c r="F25" s="27"/>
      <c r="M25" s="54"/>
      <c r="N25" s="63"/>
      <c r="O25" s="64"/>
      <c r="P25" s="64"/>
    </row>
    <row r="26" spans="1:18" s="1" customFormat="1" ht="15.75" x14ac:dyDescent="0.25">
      <c r="A26" s="25" t="str">
        <f>IF(B26="","",CONCATENATE($H$9,TEXT(3," 00")))</f>
        <v/>
      </c>
      <c r="B26" s="26"/>
      <c r="C26" s="27"/>
      <c r="D26" s="28" t="str">
        <f>IF(E26="","",CONCATENATE($H$9,TEXT(13," 00")))</f>
        <v/>
      </c>
      <c r="E26" s="26"/>
      <c r="F26" s="27"/>
      <c r="M26" s="54"/>
      <c r="N26" s="65"/>
      <c r="Q26" s="64"/>
    </row>
    <row r="27" spans="1:18" s="1" customFormat="1" ht="15.75" x14ac:dyDescent="0.25">
      <c r="A27" s="25" t="str">
        <f>IF(B27="","",CONCATENATE($H$9,TEXT(4," 00")))</f>
        <v/>
      </c>
      <c r="B27" s="26"/>
      <c r="C27" s="27"/>
      <c r="D27" s="28" t="str">
        <f>IF(E27="","",CONCATENATE($H$9,TEXT(14," 00")))</f>
        <v/>
      </c>
      <c r="E27" s="26"/>
      <c r="F27" s="27"/>
      <c r="M27" s="66"/>
      <c r="N27" s="65"/>
    </row>
    <row r="28" spans="1:18" s="1" customFormat="1" ht="15.75" x14ac:dyDescent="0.25">
      <c r="A28" s="25" t="str">
        <f>IF(B28="","",CONCATENATE($H$9,TEXT(5," 00")))</f>
        <v/>
      </c>
      <c r="B28" s="26"/>
      <c r="C28" s="27"/>
      <c r="D28" s="28" t="str">
        <f>IF(E28="","",CONCATENATE($H$9,TEXT(15," 00")))</f>
        <v/>
      </c>
      <c r="E28" s="26"/>
      <c r="F28" s="27"/>
      <c r="M28" s="54"/>
    </row>
    <row r="29" spans="1:18" s="1" customFormat="1" ht="15.75" x14ac:dyDescent="0.25">
      <c r="A29" s="25" t="str">
        <f>IF(B29="","",CONCATENATE($H$9,TEXT(6," 00")))</f>
        <v/>
      </c>
      <c r="B29" s="26"/>
      <c r="C29" s="27"/>
      <c r="D29" s="28"/>
      <c r="E29" s="51"/>
      <c r="F29" s="27"/>
      <c r="M29" s="54"/>
    </row>
    <row r="30" spans="1:18" s="1" customFormat="1" ht="15.75" x14ac:dyDescent="0.25">
      <c r="A30" s="25" t="str">
        <f>IF(B30="","",CONCATENATE($H$9,TEXT(7," 00")))</f>
        <v/>
      </c>
      <c r="B30" s="26"/>
      <c r="C30" s="27"/>
      <c r="D30" s="50" t="str">
        <f>IF(E29="","",CONCATENATE($H$9,TEXT(17," 00")))</f>
        <v/>
      </c>
      <c r="E30" s="53"/>
      <c r="F30" s="27"/>
      <c r="M30" s="54"/>
    </row>
    <row r="31" spans="1:18" s="1" customFormat="1" ht="15.75" x14ac:dyDescent="0.25">
      <c r="A31" s="25" t="str">
        <f>IF(B31="","",CONCATENATE($H$9,TEXT(8," 00")))</f>
        <v/>
      </c>
      <c r="B31" s="26"/>
      <c r="C31" s="27"/>
      <c r="D31" s="28" t="str">
        <f>IF(E31="","",CONCATENATE($H$9,TEXT(18," 00")))</f>
        <v/>
      </c>
      <c r="E31" s="52"/>
      <c r="F31" s="27"/>
      <c r="L31"/>
      <c r="M31" s="54"/>
    </row>
    <row r="32" spans="1:18" ht="16.5" customHeight="1" x14ac:dyDescent="0.25">
      <c r="A32" s="25" t="str">
        <f>IF(B32="","",CONCATENATE($H$9,TEXT(9," 00")))</f>
        <v/>
      </c>
      <c r="B32" s="26"/>
      <c r="C32" s="27"/>
      <c r="D32" s="28" t="str">
        <f>IF(E32="","",CONCATENATE($H$9,TEXT(19," 00")))</f>
        <v/>
      </c>
      <c r="E32" s="26"/>
      <c r="F32" s="27"/>
      <c r="L32" s="65"/>
      <c r="M32" s="54"/>
      <c r="N32" s="1"/>
      <c r="O32" s="1"/>
      <c r="P32" s="1"/>
      <c r="Q32" s="1"/>
    </row>
    <row r="33" spans="1:20" s="1" customFormat="1" ht="16.5" thickBot="1" x14ac:dyDescent="0.3">
      <c r="A33" s="29" t="str">
        <f>IF(B33="","",CONCATENATE($H$9,TEXT(10," 00")))</f>
        <v/>
      </c>
      <c r="B33" s="30"/>
      <c r="C33" s="31"/>
      <c r="D33" s="32" t="str">
        <f>IF(E33="","",CONCATENATE($H$9,TEXT(20," 00")))</f>
        <v/>
      </c>
      <c r="E33" s="30"/>
      <c r="F33" s="31"/>
      <c r="M33" s="54"/>
      <c r="N33" s="65"/>
      <c r="O33" s="65"/>
      <c r="P33" s="65"/>
    </row>
    <row r="34" spans="1:20" s="1" customFormat="1" ht="15.75" x14ac:dyDescent="0.25">
      <c r="A34" s="33"/>
      <c r="B34" s="34"/>
      <c r="C34" s="33"/>
      <c r="D34" s="34"/>
      <c r="E34" s="33"/>
      <c r="F34" s="34"/>
      <c r="G34" s="33"/>
      <c r="H34" s="34"/>
      <c r="P34" s="54"/>
      <c r="T34" s="65"/>
    </row>
    <row r="35" spans="1:20" s="1" customFormat="1" ht="16.5" thickBot="1" x14ac:dyDescent="0.3">
      <c r="A35" s="87" t="s">
        <v>24</v>
      </c>
      <c r="B35" s="87"/>
      <c r="C35" s="87"/>
      <c r="D35" s="11" t="s">
        <v>10</v>
      </c>
      <c r="E35" s="33"/>
      <c r="F35" s="34"/>
      <c r="G35" s="33"/>
      <c r="H35" s="34"/>
      <c r="P35" s="60"/>
    </row>
    <row r="36" spans="1:20" s="1" customFormat="1" ht="15.75" x14ac:dyDescent="0.25">
      <c r="A36" s="88" t="s">
        <v>25</v>
      </c>
      <c r="B36" s="89"/>
      <c r="C36" s="35" t="s">
        <v>1</v>
      </c>
      <c r="D36" s="34"/>
      <c r="E36" s="36" t="str">
        <f>IF(C37=$N$4,"tipo de protección:","")</f>
        <v/>
      </c>
      <c r="F36" s="90"/>
      <c r="G36" s="91"/>
      <c r="H36" s="91"/>
      <c r="P36" s="54"/>
    </row>
    <row r="37" spans="1:20" s="1" customFormat="1" ht="15.75" x14ac:dyDescent="0.25">
      <c r="A37" s="92" t="s">
        <v>26</v>
      </c>
      <c r="B37" s="93"/>
      <c r="C37" s="38" t="s">
        <v>1</v>
      </c>
      <c r="F37" s="91"/>
      <c r="G37" s="91"/>
      <c r="H37" s="91"/>
      <c r="P37" s="54"/>
    </row>
    <row r="38" spans="1:20" s="1" customFormat="1" ht="16.5" thickBot="1" x14ac:dyDescent="0.3">
      <c r="A38" s="92" t="s">
        <v>27</v>
      </c>
      <c r="B38" s="94"/>
      <c r="C38" s="39" t="s">
        <v>1</v>
      </c>
      <c r="D38" s="40" t="str">
        <f>IF(C38=$N$4,"&lt;&lt; En caso afirmativo, adjuntar fichero","")</f>
        <v/>
      </c>
      <c r="H38" s="41"/>
      <c r="P38" s="54"/>
    </row>
    <row r="39" spans="1:20" s="1" customFormat="1" ht="16.5" thickBot="1" x14ac:dyDescent="0.3">
      <c r="A39" s="42"/>
      <c r="B39" s="42"/>
      <c r="H39" s="41"/>
      <c r="P39" s="54"/>
    </row>
    <row r="40" spans="1:20" s="1" customFormat="1" ht="16.5" thickBot="1" x14ac:dyDescent="0.3">
      <c r="A40" s="37" t="s">
        <v>28</v>
      </c>
      <c r="B40" s="95"/>
      <c r="C40" s="96"/>
      <c r="D40" s="96"/>
      <c r="E40" s="96"/>
      <c r="F40" s="96"/>
      <c r="G40" s="96"/>
      <c r="H40" s="97"/>
      <c r="P40" s="54"/>
    </row>
    <row r="41" spans="1:20" s="1" customFormat="1" ht="15.75" x14ac:dyDescent="0.25">
      <c r="A41" s="42"/>
      <c r="B41" s="85" t="s">
        <v>29</v>
      </c>
      <c r="C41" s="85"/>
      <c r="D41" s="85"/>
      <c r="E41" s="85"/>
      <c r="F41" s="85"/>
      <c r="G41" s="85"/>
      <c r="H41" s="85"/>
      <c r="P41" s="54"/>
    </row>
    <row r="42" spans="1:20" s="1" customFormat="1" ht="15.75" x14ac:dyDescent="0.25">
      <c r="A42" s="42"/>
      <c r="B42" s="86"/>
      <c r="C42" s="86"/>
      <c r="D42" s="86"/>
      <c r="E42" s="86"/>
      <c r="F42" s="86"/>
      <c r="G42" s="86"/>
      <c r="H42" s="86"/>
      <c r="P42" s="54"/>
    </row>
    <row r="43" spans="1:20" s="1" customFormat="1" ht="15.75" x14ac:dyDescent="0.25">
      <c r="A43" s="42"/>
      <c r="B43" s="76"/>
      <c r="C43" s="76"/>
      <c r="D43" s="76"/>
      <c r="E43" s="76"/>
      <c r="F43" s="76"/>
      <c r="G43" s="76"/>
      <c r="H43" s="76"/>
      <c r="P43" s="54"/>
    </row>
    <row r="44" spans="1:20" s="1" customFormat="1" ht="15.75" x14ac:dyDescent="0.25">
      <c r="A44" s="42"/>
      <c r="B44" s="76"/>
      <c r="C44" s="76"/>
      <c r="D44" s="76"/>
      <c r="E44" s="76"/>
      <c r="F44" s="76"/>
      <c r="G44" s="76"/>
      <c r="H44" s="76"/>
      <c r="P44" s="54"/>
    </row>
    <row r="45" spans="1:20" s="1" customFormat="1" ht="15.75" x14ac:dyDescent="0.25">
      <c r="A45" s="42"/>
      <c r="B45" s="76"/>
      <c r="C45" s="76"/>
      <c r="D45" s="76"/>
      <c r="E45" s="76"/>
      <c r="F45" s="76"/>
      <c r="G45" s="76"/>
      <c r="H45" s="76"/>
      <c r="P45" s="54"/>
    </row>
    <row r="46" spans="1:20" s="1" customFormat="1" ht="15.75" x14ac:dyDescent="0.25">
      <c r="A46" s="42"/>
      <c r="B46" s="76"/>
      <c r="C46" s="76"/>
      <c r="D46" s="76"/>
      <c r="E46" s="76"/>
      <c r="F46" s="76"/>
      <c r="G46" s="76"/>
      <c r="H46" s="76"/>
      <c r="P46" s="54"/>
    </row>
    <row r="47" spans="1:20" s="1" customFormat="1" ht="15.75" x14ac:dyDescent="0.25">
      <c r="A47" s="42"/>
      <c r="B47" s="76"/>
      <c r="C47" s="76"/>
      <c r="D47" s="76"/>
      <c r="E47" s="76"/>
      <c r="F47" s="76"/>
      <c r="G47" s="76"/>
      <c r="H47" s="76"/>
      <c r="P47" s="54"/>
    </row>
    <row r="48" spans="1:20" s="1" customFormat="1" ht="15.75" x14ac:dyDescent="0.25">
      <c r="A48" s="42"/>
      <c r="B48" s="42"/>
      <c r="H48" s="41"/>
      <c r="P48" s="54"/>
    </row>
    <row r="49" spans="1:20" s="1" customFormat="1" ht="15.75" x14ac:dyDescent="0.25">
      <c r="A49" s="47" t="s">
        <v>28</v>
      </c>
      <c r="B49" s="44"/>
      <c r="C49" s="4"/>
      <c r="D49"/>
      <c r="E49" s="4"/>
      <c r="F49" s="4"/>
      <c r="G49" s="43"/>
      <c r="H49" s="43"/>
      <c r="P49" s="54"/>
    </row>
    <row r="50" spans="1:20" ht="15.75" x14ac:dyDescent="0.25">
      <c r="A50" s="98" t="s">
        <v>82</v>
      </c>
      <c r="B50" s="99"/>
      <c r="C50" s="99"/>
      <c r="D50" s="99"/>
      <c r="E50" s="99"/>
      <c r="F50" s="99"/>
      <c r="G50" s="99"/>
      <c r="H50" s="100"/>
      <c r="N50" s="1"/>
      <c r="O50" s="1"/>
      <c r="P50" s="54"/>
      <c r="Q50" s="1"/>
      <c r="R50" s="1"/>
      <c r="S50" s="1"/>
      <c r="T50" s="1"/>
    </row>
    <row r="51" spans="1:20" ht="15.75" x14ac:dyDescent="0.25">
      <c r="A51" s="78"/>
      <c r="B51" s="79"/>
      <c r="C51" s="79"/>
      <c r="D51" s="79"/>
      <c r="E51" s="79"/>
      <c r="F51" s="79"/>
      <c r="G51" s="79"/>
      <c r="H51" s="80"/>
      <c r="N51" s="1"/>
      <c r="O51" s="65"/>
      <c r="P51" s="54"/>
      <c r="Q51" s="1"/>
      <c r="R51" s="1"/>
      <c r="S51" s="1"/>
      <c r="T51" s="1"/>
    </row>
    <row r="52" spans="1:20" ht="15.75" x14ac:dyDescent="0.25">
      <c r="A52" s="78"/>
      <c r="B52" s="79"/>
      <c r="C52" s="79"/>
      <c r="D52" s="79"/>
      <c r="E52" s="79"/>
      <c r="F52" s="79"/>
      <c r="G52" s="79"/>
      <c r="H52" s="80"/>
      <c r="N52" s="65"/>
      <c r="O52" s="65"/>
      <c r="P52" s="54"/>
      <c r="Q52" s="65"/>
      <c r="R52" s="65"/>
      <c r="S52" s="65"/>
      <c r="T52" s="65"/>
    </row>
    <row r="53" spans="1:20" ht="15.75" x14ac:dyDescent="0.25">
      <c r="A53" s="78"/>
      <c r="B53" s="79"/>
      <c r="C53" s="79"/>
      <c r="D53" s="79"/>
      <c r="E53" s="79"/>
      <c r="F53" s="79"/>
      <c r="G53" s="79"/>
      <c r="H53" s="80"/>
      <c r="N53" s="65"/>
      <c r="O53" s="65"/>
      <c r="P53" s="54"/>
      <c r="Q53" s="65"/>
      <c r="R53" s="65"/>
      <c r="S53" s="65"/>
      <c r="T53" s="65"/>
    </row>
    <row r="54" spans="1:20" ht="15.75" x14ac:dyDescent="0.25">
      <c r="A54" s="78"/>
      <c r="B54" s="79"/>
      <c r="C54" s="79"/>
      <c r="D54" s="79"/>
      <c r="E54" s="79"/>
      <c r="F54" s="79"/>
      <c r="G54" s="79"/>
      <c r="H54" s="80"/>
      <c r="N54" s="65"/>
      <c r="O54" s="65"/>
      <c r="P54" s="60"/>
      <c r="Q54" s="65"/>
      <c r="R54" s="65"/>
      <c r="S54" s="65"/>
      <c r="T54" s="65"/>
    </row>
    <row r="55" spans="1:20" ht="15.75" x14ac:dyDescent="0.25">
      <c r="A55" s="78"/>
      <c r="B55" s="79"/>
      <c r="C55" s="79"/>
      <c r="D55" s="79"/>
      <c r="E55" s="79"/>
      <c r="F55" s="79"/>
      <c r="G55" s="79"/>
      <c r="H55" s="80"/>
      <c r="N55" s="65"/>
      <c r="O55" s="65"/>
      <c r="P55" s="60"/>
      <c r="Q55" s="65"/>
      <c r="R55" s="65"/>
      <c r="S55" s="65"/>
      <c r="T55" s="65"/>
    </row>
    <row r="56" spans="1:20" ht="15.75" x14ac:dyDescent="0.25">
      <c r="A56" s="78"/>
      <c r="B56" s="79"/>
      <c r="C56" s="79"/>
      <c r="D56" s="79"/>
      <c r="E56" s="79"/>
      <c r="F56" s="79"/>
      <c r="G56" s="79"/>
      <c r="H56" s="80"/>
      <c r="N56" s="65"/>
      <c r="O56" s="65"/>
      <c r="P56" s="60"/>
      <c r="Q56" s="65"/>
      <c r="R56" s="65"/>
      <c r="S56" s="65"/>
      <c r="T56" s="65"/>
    </row>
    <row r="57" spans="1:20" ht="15.75" x14ac:dyDescent="0.25">
      <c r="A57" s="78"/>
      <c r="B57" s="79"/>
      <c r="C57" s="79"/>
      <c r="D57" s="79"/>
      <c r="E57" s="79"/>
      <c r="F57" s="79"/>
      <c r="G57" s="79"/>
      <c r="H57" s="80"/>
      <c r="N57" s="65"/>
      <c r="O57" s="65"/>
      <c r="P57" s="60"/>
      <c r="Q57" s="65"/>
      <c r="R57" s="65"/>
      <c r="S57" s="65"/>
      <c r="T57" s="65"/>
    </row>
    <row r="58" spans="1:20" ht="15.75" x14ac:dyDescent="0.25">
      <c r="A58" s="81"/>
      <c r="B58" s="82"/>
      <c r="C58" s="82"/>
      <c r="D58" s="82"/>
      <c r="E58" s="82"/>
      <c r="F58" s="82"/>
      <c r="G58" s="82"/>
      <c r="H58" s="83"/>
      <c r="N58" s="65"/>
      <c r="O58" s="65"/>
      <c r="P58" s="60"/>
      <c r="Q58" s="65"/>
      <c r="R58" s="65"/>
      <c r="S58" s="65"/>
      <c r="T58" s="65"/>
    </row>
    <row r="59" spans="1:20" ht="15.75" x14ac:dyDescent="0.25">
      <c r="A59" s="48"/>
      <c r="B59" s="49"/>
      <c r="C59" s="49"/>
      <c r="D59" s="49"/>
      <c r="E59" s="49"/>
      <c r="F59" s="49"/>
      <c r="G59" s="49"/>
      <c r="H59" s="49"/>
      <c r="N59" s="65"/>
      <c r="O59" s="65"/>
      <c r="P59" s="60"/>
      <c r="Q59" s="65"/>
      <c r="R59" s="65"/>
      <c r="S59" s="65"/>
      <c r="T59" s="65"/>
    </row>
    <row r="60" spans="1:20" s="1" customFormat="1" ht="15.75" customHeight="1" x14ac:dyDescent="0.25">
      <c r="A60" s="84"/>
      <c r="B60" s="84"/>
      <c r="C60" s="84"/>
      <c r="D60" s="84"/>
      <c r="E60" s="84"/>
      <c r="F60" s="84"/>
      <c r="G60" s="84"/>
      <c r="H60" s="84"/>
      <c r="N60" s="65"/>
      <c r="O60" s="65"/>
      <c r="P60" s="60"/>
      <c r="Q60" s="65"/>
      <c r="R60" s="65"/>
      <c r="S60" s="65"/>
      <c r="T60" s="65"/>
    </row>
    <row r="61" spans="1:20" s="1" customFormat="1" ht="15.75" x14ac:dyDescent="0.25">
      <c r="A61" s="77"/>
      <c r="B61" s="77"/>
      <c r="C61" s="77"/>
      <c r="D61" s="77"/>
      <c r="E61" s="77"/>
      <c r="F61" s="77"/>
      <c r="G61" s="77"/>
      <c r="H61" s="77"/>
      <c r="N61" s="65"/>
      <c r="O61"/>
      <c r="P61" s="60"/>
      <c r="Q61" s="65"/>
      <c r="R61" s="65"/>
      <c r="S61" s="65"/>
      <c r="T61" s="65"/>
    </row>
    <row r="62" spans="1:20" ht="15.75" customHeight="1" x14ac:dyDescent="0.25">
      <c r="A62" s="77"/>
      <c r="B62" s="77"/>
      <c r="C62" s="77"/>
      <c r="D62" s="77"/>
      <c r="E62" s="77"/>
      <c r="F62" s="77"/>
      <c r="G62" s="77"/>
      <c r="H62" s="77"/>
      <c r="I62" s="1"/>
      <c r="J62" s="1"/>
      <c r="K62" s="1"/>
      <c r="L62" s="1"/>
    </row>
    <row r="63" spans="1:20" ht="15.75" x14ac:dyDescent="0.25">
      <c r="A63" s="77"/>
      <c r="B63" s="77"/>
      <c r="C63" s="77"/>
      <c r="D63" s="77"/>
      <c r="E63" s="77"/>
      <c r="F63" s="77"/>
      <c r="G63" s="77"/>
      <c r="H63" s="77"/>
      <c r="I63" s="1"/>
      <c r="J63" s="1"/>
      <c r="K63" s="1"/>
      <c r="L63" s="1"/>
    </row>
    <row r="64" spans="1:20" ht="15.75" x14ac:dyDescent="0.25">
      <c r="A64" s="77"/>
      <c r="B64" s="77"/>
      <c r="C64" s="77"/>
      <c r="D64" s="77"/>
      <c r="E64" s="77"/>
      <c r="F64" s="77"/>
      <c r="G64" s="77"/>
      <c r="H64" s="77"/>
      <c r="I64" s="1"/>
      <c r="J64" s="1"/>
      <c r="K64" s="1"/>
      <c r="L64" s="1"/>
    </row>
    <row r="65" spans="1:16" ht="15.75" x14ac:dyDescent="0.25">
      <c r="A65" s="77"/>
      <c r="B65" s="77"/>
      <c r="C65" s="77"/>
      <c r="D65" s="77"/>
      <c r="E65" s="77"/>
      <c r="F65" s="77"/>
      <c r="G65" s="77"/>
      <c r="H65" s="77"/>
      <c r="I65" s="1"/>
      <c r="J65" s="1"/>
      <c r="K65" s="1"/>
      <c r="L65" s="1"/>
    </row>
    <row r="66" spans="1:16" ht="15.75" x14ac:dyDescent="0.25">
      <c r="A66" s="77"/>
      <c r="B66" s="77"/>
      <c r="C66" s="77"/>
      <c r="D66" s="77"/>
      <c r="E66" s="77"/>
      <c r="F66" s="77"/>
      <c r="G66" s="77"/>
      <c r="H66" s="77"/>
      <c r="I66" s="1"/>
      <c r="J66" s="1"/>
      <c r="K66" s="1"/>
      <c r="L66" s="1"/>
    </row>
    <row r="67" spans="1:16" ht="15.75" x14ac:dyDescent="0.25">
      <c r="A67" s="77"/>
      <c r="B67" s="77"/>
      <c r="C67" s="77"/>
      <c r="D67" s="77"/>
      <c r="E67" s="77"/>
      <c r="F67" s="77"/>
      <c r="G67" s="77"/>
      <c r="H67" s="77"/>
      <c r="I67" s="1"/>
      <c r="J67" s="1"/>
      <c r="K67" s="1"/>
      <c r="L67" s="1"/>
    </row>
    <row r="68" spans="1:16" ht="15.75" x14ac:dyDescent="0.25">
      <c r="A68" s="77"/>
      <c r="B68" s="77"/>
      <c r="C68" s="77"/>
      <c r="D68" s="77"/>
      <c r="E68" s="77"/>
      <c r="F68" s="77"/>
      <c r="G68" s="77"/>
      <c r="H68" s="77"/>
      <c r="I68" s="1"/>
      <c r="J68" s="1"/>
      <c r="K68" s="1"/>
      <c r="L68" s="1"/>
    </row>
    <row r="69" spans="1:16" s="1" customFormat="1" ht="15.75" x14ac:dyDescent="0.25">
      <c r="A69" s="45"/>
      <c r="B69" s="44"/>
      <c r="C69" s="4"/>
      <c r="D69" s="1" t="s">
        <v>83</v>
      </c>
      <c r="E69" s="4"/>
      <c r="F69" s="4"/>
      <c r="G69" s="43"/>
      <c r="H69" s="43"/>
      <c r="P69" s="54"/>
    </row>
    <row r="70" spans="1:16" s="1" customFormat="1" ht="15.75" x14ac:dyDescent="0.25">
      <c r="A70" s="45" t="s">
        <v>84</v>
      </c>
      <c r="B70" s="44"/>
      <c r="C70" s="4"/>
      <c r="D70" s="46"/>
      <c r="E70" s="4"/>
      <c r="F70" s="4"/>
      <c r="G70" s="43"/>
      <c r="H70" s="43"/>
      <c r="P70" s="54"/>
    </row>
    <row r="71" spans="1:16" s="1" customFormat="1" ht="15.75" x14ac:dyDescent="0.25">
      <c r="A71" s="45"/>
      <c r="B71" s="44"/>
      <c r="C71" s="4"/>
      <c r="D71" s="46"/>
      <c r="E71" s="4"/>
      <c r="F71" s="4"/>
      <c r="G71" s="43"/>
      <c r="H71" s="43"/>
      <c r="P71" s="54"/>
    </row>
    <row r="72" spans="1:16" s="1" customFormat="1" ht="15.75" x14ac:dyDescent="0.25">
      <c r="A72" s="45"/>
      <c r="B72" s="44"/>
      <c r="C72" s="4"/>
      <c r="D72" s="46"/>
      <c r="E72" s="4"/>
      <c r="F72" s="4"/>
      <c r="G72" s="43"/>
      <c r="H72" s="43"/>
      <c r="P72" s="54"/>
    </row>
  </sheetData>
  <mergeCells count="43">
    <mergeCell ref="B17:H17"/>
    <mergeCell ref="A6:H6"/>
    <mergeCell ref="A7:H7"/>
    <mergeCell ref="A8:H8"/>
    <mergeCell ref="A11:B11"/>
    <mergeCell ref="C11:D11"/>
    <mergeCell ref="F11:G11"/>
    <mergeCell ref="A13:C13"/>
    <mergeCell ref="A14:H14"/>
    <mergeCell ref="B15:H15"/>
    <mergeCell ref="B16:E16"/>
    <mergeCell ref="G16:H16"/>
    <mergeCell ref="B18:H18"/>
    <mergeCell ref="A19:C19"/>
    <mergeCell ref="D19:H19"/>
    <mergeCell ref="A21:C21"/>
    <mergeCell ref="B23:C23"/>
    <mergeCell ref="E23:F23"/>
    <mergeCell ref="A55:H55"/>
    <mergeCell ref="B41:H42"/>
    <mergeCell ref="A35:C35"/>
    <mergeCell ref="A36:B36"/>
    <mergeCell ref="F36:H37"/>
    <mergeCell ref="A37:B37"/>
    <mergeCell ref="A38:B38"/>
    <mergeCell ref="B40:H40"/>
    <mergeCell ref="A50:H50"/>
    <mergeCell ref="A51:H51"/>
    <mergeCell ref="A52:H52"/>
    <mergeCell ref="A53:H53"/>
    <mergeCell ref="A54:H54"/>
    <mergeCell ref="A68:H68"/>
    <mergeCell ref="A56:H56"/>
    <mergeCell ref="A57:H57"/>
    <mergeCell ref="A58:H58"/>
    <mergeCell ref="A60:H60"/>
    <mergeCell ref="A61:H61"/>
    <mergeCell ref="A62:H62"/>
    <mergeCell ref="A63:H63"/>
    <mergeCell ref="A64:H64"/>
    <mergeCell ref="A65:H65"/>
    <mergeCell ref="A66:H66"/>
    <mergeCell ref="A67:H67"/>
  </mergeCells>
  <conditionalFormatting sqref="F36:H37">
    <cfRule type="expression" dxfId="0" priority="1" stopIfTrue="1">
      <formula>AND($C$37=$N$4)</formula>
    </cfRule>
  </conditionalFormatting>
  <dataValidations count="7">
    <dataValidation allowBlank="1" showInputMessage="1" showErrorMessage="1" promptTitle="Técnico" prompt="Estas casillas son completadas por el técnico que realiza la medida." sqref="H10" xr:uid="{F1F03D08-36EC-4016-A43D-C204282A9730}"/>
    <dataValidation allowBlank="1" showInputMessage="1" showErrorMessage="1" promptTitle="Técnico" prompt="Estas casillas son completadas por el tácnico que realiza la medida." sqref="H9" xr:uid="{67FCF93F-C521-437F-B505-F6F3433EE1FA}"/>
    <dataValidation type="list" allowBlank="1" showInputMessage="1" showErrorMessage="1" promptTitle="Muestras" prompt="Por defecto las muestras NO SE CONSERVAN después de la medida._x000a__x000a_Si quiere recuperar sus muestras, debe indicarlo aquí. Solo se guardarán durante dos meses desde la fecha de entrega de resultados._x000a__x000a_¡Leer el aviso en la Hoja de Instrucciones!" sqref="G21" xr:uid="{2F4909FF-5284-4742-AD8F-DE238F9816B1}">
      <formula1>$N$4:$N$5</formula1>
    </dataValidation>
    <dataValidation allowBlank="1" showInputMessage="1" showErrorMessage="1" promptTitle="Seguridad" prompt="El usuario debe ndicar aquí qué tipo de protección se debe emplear al manipular sus muestras:_x000a__x000a_Guantes, mascarilla, ..._x000a_" sqref="F36:H37" xr:uid="{4D3FD069-815A-4E3E-B59C-5EB55B359F24}"/>
    <dataValidation type="list" allowBlank="1" showInputMessage="1" showErrorMessage="1" promptTitle="Seguridad" prompt="El usuario debe proporcionar toda la información relativa a la seguridad en la manipulación de sus muestras." sqref="C36:C37" xr:uid="{3D8F53E8-142E-44AD-9C98-92E6E9D19F9F}">
      <formula1>$N$4:$N$5</formula1>
    </dataValidation>
    <dataValidation type="date" allowBlank="1" showInputMessage="1" showErrorMessage="1" promptTitle="Fecha" prompt="introduzca una fécha válida de la forma dd/mm/aa_x000a_" sqref="B9" xr:uid="{752C4E1F-A770-447E-8901-E292CFAE6C94}">
      <formula1>40179</formula1>
      <formula2>73415</formula2>
    </dataValidation>
    <dataValidation type="list" allowBlank="1" showInputMessage="1" showErrorMessage="1" sqref="C38" xr:uid="{D6839805-36D1-4759-A51A-1CB61605B7CF}">
      <formula1>$N$4:$N$5</formula1>
    </dataValidation>
  </dataValidations>
  <hyperlinks>
    <hyperlink ref="D13" location="Instrucciones!A6" display="&gt;&gt;? Ayuda" xr:uid="{1CE4FC7F-4225-4035-A4FF-38C25BB58719}"/>
    <hyperlink ref="H21" location="Instrucciones!A18" display="&gt;&gt;! Aviso" xr:uid="{026027E3-01EB-458E-9310-C53A33045221}"/>
    <hyperlink ref="D21" location="Instrucciones!A10" display="&gt;&gt;? Ayuda" xr:uid="{85CE15C0-61C7-4EA6-A757-9B0E083FD8EB}"/>
    <hyperlink ref="D35" location="Instrucciones!A21" display="&gt;&gt;? Ayuda" xr:uid="{A6F7E744-A8C5-4DA6-8809-F783EC8B853A}"/>
    <hyperlink ref="A8:H8" location="Instrucciones!A1" display="&gt;&gt;? consultar instrucciones en la Hoja de Instrucciones" xr:uid="{8D912D42-998B-45A3-9728-1DCF9EC97AAF}"/>
    <hyperlink ref="F11" r:id="rId1" xr:uid="{88C3178F-76AD-4D4A-83F6-532A30E9B737}"/>
  </hyperlinks>
  <pageMargins left="0.25" right="0.25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28D6-AE5A-4B8D-8542-A19B7A0E6C83}">
  <dimension ref="A1:A31"/>
  <sheetViews>
    <sheetView workbookViewId="0"/>
  </sheetViews>
  <sheetFormatPr baseColWidth="10" defaultRowHeight="15" x14ac:dyDescent="0.25"/>
  <sheetData>
    <row r="1" spans="1:1" x14ac:dyDescent="0.25">
      <c r="A1" s="7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6" spans="1:1" x14ac:dyDescent="0.25">
      <c r="A6" s="71" t="s">
        <v>39</v>
      </c>
    </row>
    <row r="7" spans="1:1" x14ac:dyDescent="0.25">
      <c r="A7" t="s">
        <v>46</v>
      </c>
    </row>
    <row r="10" spans="1:1" x14ac:dyDescent="0.25">
      <c r="A10" s="71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6" spans="1:1" x14ac:dyDescent="0.25">
      <c r="A16" s="72" t="s">
        <v>44</v>
      </c>
    </row>
    <row r="17" spans="1:1" x14ac:dyDescent="0.25">
      <c r="A17" t="s">
        <v>45</v>
      </c>
    </row>
    <row r="18" spans="1:1" x14ac:dyDescent="0.25">
      <c r="A18" t="s">
        <v>56</v>
      </c>
    </row>
    <row r="21" spans="1:1" x14ac:dyDescent="0.25">
      <c r="A21" s="71" t="s">
        <v>47</v>
      </c>
    </row>
    <row r="22" spans="1:1" x14ac:dyDescent="0.25">
      <c r="A22" t="s">
        <v>48</v>
      </c>
    </row>
    <row r="23" spans="1:1" x14ac:dyDescent="0.25">
      <c r="A23" t="s">
        <v>49</v>
      </c>
    </row>
    <row r="24" spans="1:1" x14ac:dyDescent="0.25">
      <c r="A24" t="s">
        <v>50</v>
      </c>
    </row>
    <row r="25" spans="1:1" x14ac:dyDescent="0.25">
      <c r="A25" t="s">
        <v>51</v>
      </c>
    </row>
    <row r="28" spans="1:1" x14ac:dyDescent="0.25">
      <c r="A28" s="71" t="s">
        <v>52</v>
      </c>
    </row>
    <row r="29" spans="1:1" x14ac:dyDescent="0.25">
      <c r="A29" t="s">
        <v>53</v>
      </c>
    </row>
    <row r="30" spans="1:1" x14ac:dyDescent="0.25">
      <c r="A30" t="s">
        <v>54</v>
      </c>
    </row>
    <row r="31" spans="1:1" x14ac:dyDescent="0.25">
      <c r="A31" t="s">
        <v>55</v>
      </c>
    </row>
  </sheetData>
  <sheetProtection algorithmName="SHA-512" hashValue="CQPXs+OLz9hm2SnDk91orcwHlrgD6GekpW9KhDUlutPm+8KdWaQbAyK/UDvtYQcy/2YVHPH9S2JcZFWA4CGq9w==" saltValue="HpR/uKTRxBrdPEgqNWoToQ==" spinCount="100000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5655-EB2F-4A03-9EBA-99037F035ADD}">
  <dimension ref="A1:D20"/>
  <sheetViews>
    <sheetView workbookViewId="0">
      <selection activeCell="B12" sqref="B12"/>
    </sheetView>
  </sheetViews>
  <sheetFormatPr baseColWidth="10" defaultRowHeight="15" x14ac:dyDescent="0.25"/>
  <sheetData>
    <row r="1" spans="1:4" ht="15.75" thickBot="1" x14ac:dyDescent="0.3">
      <c r="A1" s="118" t="s">
        <v>57</v>
      </c>
      <c r="B1" s="119"/>
      <c r="C1" s="119"/>
      <c r="D1" s="120"/>
    </row>
    <row r="2" spans="1:4" ht="15.75" thickBot="1" x14ac:dyDescent="0.3">
      <c r="A2" s="73" t="s">
        <v>58</v>
      </c>
      <c r="B2" s="74">
        <v>105</v>
      </c>
      <c r="C2" s="74">
        <v>155</v>
      </c>
      <c r="D2" s="74">
        <v>205</v>
      </c>
    </row>
    <row r="3" spans="1:4" ht="30.75" thickBot="1" x14ac:dyDescent="0.3">
      <c r="A3" s="73" t="s">
        <v>59</v>
      </c>
      <c r="B3" s="74">
        <v>127</v>
      </c>
      <c r="C3" s="74">
        <v>190</v>
      </c>
      <c r="D3" s="74">
        <v>250</v>
      </c>
    </row>
    <row r="4" spans="1:4" ht="30.75" thickBot="1" x14ac:dyDescent="0.3">
      <c r="A4" s="73" t="s">
        <v>60</v>
      </c>
      <c r="B4" s="74">
        <v>121</v>
      </c>
      <c r="C4" s="74">
        <v>180</v>
      </c>
      <c r="D4" s="74">
        <v>237</v>
      </c>
    </row>
    <row r="5" spans="1:4" ht="15.75" thickBot="1" x14ac:dyDescent="0.3">
      <c r="A5" s="73" t="s">
        <v>61</v>
      </c>
      <c r="B5" s="74">
        <v>125</v>
      </c>
      <c r="C5" s="74">
        <v>175</v>
      </c>
      <c r="D5" s="74">
        <v>225</v>
      </c>
    </row>
    <row r="6" spans="1:4" ht="30.75" thickBot="1" x14ac:dyDescent="0.3">
      <c r="A6" s="73" t="s">
        <v>62</v>
      </c>
      <c r="B6" s="74">
        <v>208</v>
      </c>
      <c r="C6" s="74">
        <v>330</v>
      </c>
      <c r="D6" s="74">
        <v>390</v>
      </c>
    </row>
    <row r="7" spans="1:4" ht="30.75" thickBot="1" x14ac:dyDescent="0.3">
      <c r="A7" s="73" t="s">
        <v>63</v>
      </c>
      <c r="B7" s="74">
        <v>185</v>
      </c>
      <c r="C7" s="74">
        <v>275</v>
      </c>
      <c r="D7" s="74">
        <v>345</v>
      </c>
    </row>
    <row r="8" spans="1:4" ht="15.75" thickBot="1" x14ac:dyDescent="0.3">
      <c r="A8" s="73" t="s">
        <v>64</v>
      </c>
      <c r="B8" s="74">
        <v>55</v>
      </c>
      <c r="C8" s="74">
        <v>105</v>
      </c>
      <c r="D8" s="74">
        <v>155</v>
      </c>
    </row>
    <row r="9" spans="1:4" ht="30.75" thickBot="1" x14ac:dyDescent="0.3">
      <c r="A9" s="73" t="s">
        <v>65</v>
      </c>
      <c r="B9" s="74">
        <v>77</v>
      </c>
      <c r="C9" s="74">
        <v>140</v>
      </c>
      <c r="D9" s="74">
        <v>200</v>
      </c>
    </row>
    <row r="10" spans="1:4" ht="30.75" thickBot="1" x14ac:dyDescent="0.3">
      <c r="A10" s="73" t="s">
        <v>66</v>
      </c>
      <c r="B10" s="74">
        <v>71</v>
      </c>
      <c r="C10" s="74">
        <v>130</v>
      </c>
      <c r="D10" s="74">
        <v>187</v>
      </c>
    </row>
    <row r="11" spans="1:4" ht="15.75" thickBot="1" x14ac:dyDescent="0.3">
      <c r="A11" s="73" t="s">
        <v>67</v>
      </c>
      <c r="B11" s="74">
        <v>90</v>
      </c>
      <c r="C11" s="74">
        <v>140</v>
      </c>
      <c r="D11" s="74">
        <v>190</v>
      </c>
    </row>
    <row r="12" spans="1:4" ht="30.75" thickBot="1" x14ac:dyDescent="0.3">
      <c r="A12" s="73" t="s">
        <v>68</v>
      </c>
      <c r="B12" s="74">
        <v>173</v>
      </c>
      <c r="C12" s="74">
        <v>260</v>
      </c>
      <c r="D12" s="74">
        <v>356</v>
      </c>
    </row>
    <row r="13" spans="1:4" ht="30.75" thickBot="1" x14ac:dyDescent="0.3">
      <c r="A13" s="73" t="s">
        <v>69</v>
      </c>
      <c r="B13" s="74">
        <v>150</v>
      </c>
      <c r="C13" s="74">
        <v>230</v>
      </c>
      <c r="D13" s="74">
        <v>310</v>
      </c>
    </row>
    <row r="14" spans="1:4" ht="15.75" thickBot="1" x14ac:dyDescent="0.3">
      <c r="A14" s="73" t="s">
        <v>70</v>
      </c>
      <c r="B14" s="74">
        <v>200</v>
      </c>
      <c r="C14" s="74">
        <v>250</v>
      </c>
      <c r="D14" s="74">
        <v>300</v>
      </c>
    </row>
    <row r="15" spans="1:4" ht="30.75" thickBot="1" x14ac:dyDescent="0.3">
      <c r="A15" s="73" t="s">
        <v>71</v>
      </c>
      <c r="B15" s="74">
        <v>354</v>
      </c>
      <c r="C15" s="74">
        <v>480</v>
      </c>
      <c r="D15" s="74">
        <v>600</v>
      </c>
    </row>
    <row r="16" spans="1:4" ht="30.75" thickBot="1" x14ac:dyDescent="0.3">
      <c r="A16" s="73" t="s">
        <v>72</v>
      </c>
      <c r="B16" s="74">
        <v>312</v>
      </c>
      <c r="C16" s="74">
        <v>415</v>
      </c>
      <c r="D16" s="74">
        <v>525</v>
      </c>
    </row>
    <row r="17" spans="1:4" ht="15.75" thickBot="1" x14ac:dyDescent="0.3">
      <c r="A17" s="73" t="s">
        <v>73</v>
      </c>
      <c r="B17" s="74">
        <v>50</v>
      </c>
      <c r="C17" s="74">
        <v>100</v>
      </c>
      <c r="D17" s="74">
        <v>150</v>
      </c>
    </row>
    <row r="18" spans="1:4" ht="30.75" thickBot="1" x14ac:dyDescent="0.3">
      <c r="A18" s="73" t="s">
        <v>74</v>
      </c>
      <c r="B18" s="74">
        <v>133</v>
      </c>
      <c r="C18" s="74">
        <v>225</v>
      </c>
      <c r="D18" s="74">
        <v>316</v>
      </c>
    </row>
    <row r="19" spans="1:4" ht="30.75" thickBot="1" x14ac:dyDescent="0.3">
      <c r="A19" s="73" t="s">
        <v>75</v>
      </c>
      <c r="B19" s="74">
        <v>110</v>
      </c>
      <c r="C19" s="74">
        <v>190</v>
      </c>
      <c r="D19" s="74">
        <v>270</v>
      </c>
    </row>
    <row r="20" spans="1:4" ht="15.75" x14ac:dyDescent="0.25">
      <c r="A20" s="75" t="s">
        <v>76</v>
      </c>
    </row>
  </sheetData>
  <sheetProtection algorithmName="SHA-512" hashValue="K4wEFOYKO7UmY5UC4kiN7OtuoL71uR2BWSN7oiYhCYJMte47wuCaw4FuN6Nw541sZ+iAmYD7SyrbCr+ByKvAOA==" saltValue="ABQMzz+J6/Ps4rYqSpSsBA==" spinCount="100000" sheet="1" objects="1" scenarios="1"/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 de medida</vt:lpstr>
      <vt:lpstr>Instrucciones</vt:lpstr>
      <vt:lpstr>Tarifas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PC-GALLARDO</dc:creator>
  <cp:lastModifiedBy>PC-GALLARDO</cp:lastModifiedBy>
  <dcterms:created xsi:type="dcterms:W3CDTF">2022-09-27T10:52:57Z</dcterms:created>
  <dcterms:modified xsi:type="dcterms:W3CDTF">2022-11-22T11:12:23Z</dcterms:modified>
</cp:coreProperties>
</file>