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Condiciones de medida" sheetId="1" r:id="rId1"/>
    <sheet name="Instrucciones" sheetId="2" r:id="rId2"/>
  </sheets>
  <definedNames>
    <definedName name="_xlnm.Print_Area" localSheetId="0">'Condiciones de medida'!$A$1:$I$49</definedName>
    <definedName name="aviso_muestras">'Instrucciones'!$A$16</definedName>
    <definedName name="condiciones">'Instrucciones'!$A$99</definedName>
    <definedName name="datos">'Instrucciones'!$A$81</definedName>
    <definedName name="instrucciones">'Instrucciones'!$A$1</definedName>
    <definedName name="muestras">'Instrucciones'!$A$25</definedName>
    <definedName name="seguridad">'Instrucciones'!$A$67</definedName>
    <definedName name="tecnico">'Instrucciones'!$A$116</definedName>
    <definedName name="usuario">'Instrucciones'!$A$20</definedName>
  </definedNames>
  <calcPr fullCalcOnLoad="1"/>
</workbook>
</file>

<file path=xl/sharedStrings.xml><?xml version="1.0" encoding="utf-8"?>
<sst xmlns="http://schemas.openxmlformats.org/spreadsheetml/2006/main" count="254" uniqueCount="209">
  <si>
    <t>Universidad Complutense de Madrid</t>
  </si>
  <si>
    <t>Fecha:</t>
  </si>
  <si>
    <t>Nº Trabajo</t>
  </si>
  <si>
    <t>Usuario:</t>
  </si>
  <si>
    <t>Email:</t>
  </si>
  <si>
    <t>Tel:</t>
  </si>
  <si>
    <t>Centro:</t>
  </si>
  <si>
    <t>Dpto:</t>
  </si>
  <si>
    <t>SEGURIDAD Y MANIPULACION:</t>
  </si>
  <si>
    <t>Comentarios:</t>
  </si>
  <si>
    <t>Información requerida</t>
  </si>
  <si>
    <t>Difractómetro y condiciones de medida:</t>
  </si>
  <si>
    <t>Difractómetro:</t>
  </si>
  <si>
    <t>Si se quieren medir más difractogramas en condiciones diferentes, utilizar la sección de Comentarios</t>
  </si>
  <si>
    <t>seg/paso=</t>
  </si>
  <si>
    <r>
      <t xml:space="preserve"> C.A.I. de Difracción de Rayos X - </t>
    </r>
    <r>
      <rPr>
        <sz val="12"/>
        <rFont val="Times New Roman"/>
        <family val="1"/>
      </rPr>
      <t>Sección de Polvo</t>
    </r>
  </si>
  <si>
    <t>Investigador Responsable:</t>
  </si>
  <si>
    <t>Identificación del Usuario:</t>
  </si>
  <si>
    <t>Descripción de Muestras:</t>
  </si>
  <si>
    <t>Nombre</t>
  </si>
  <si>
    <t>Identificación</t>
  </si>
  <si>
    <t>Nº de Muestras=</t>
  </si>
  <si>
    <t>¿Se necesita protección?</t>
  </si>
  <si>
    <t>¿FDS (MSDS) disponible?</t>
  </si>
  <si>
    <t>si</t>
  </si>
  <si>
    <t>no</t>
  </si>
  <si>
    <t>Indicar también si no se debe añadir acetona u otros disolventes, si no se debe tocar la superficie de la muestra, si hay que tomar cualquier precaución para preservar la muestra, etc.</t>
  </si>
  <si>
    <t>Siempre se entregarán los difractogramas en formato original (xrdml)</t>
  </si>
  <si>
    <t>ascii xy, asc ó dat:</t>
  </si>
  <si>
    <t>ascii udf:</t>
  </si>
  <si>
    <t>(valores separados por comas) csv:</t>
  </si>
  <si>
    <t>condiciones de medida:</t>
  </si>
  <si>
    <t>Difractogramas</t>
  </si>
  <si>
    <t>listado de picos:</t>
  </si>
  <si>
    <t>gráfico:</t>
  </si>
  <si>
    <t>identificación de fases:</t>
  </si>
  <si>
    <t>Análisis</t>
  </si>
  <si>
    <t>Comentarios del Técnico:</t>
  </si>
  <si>
    <t>Técnico Responsable:</t>
  </si>
  <si>
    <t>Imprimir la primera página para adjuntar a las muestras y enviar el fichero por correo electrónico al técnico responsable del equipo</t>
  </si>
  <si>
    <t>email:</t>
  </si>
  <si>
    <t>Tipos de Medidas</t>
  </si>
  <si>
    <t>SAXS (radiación Cu)</t>
  </si>
  <si>
    <t>Textos</t>
  </si>
  <si>
    <t>2th inicial=</t>
  </si>
  <si>
    <t>2th final=</t>
  </si>
  <si>
    <t>ptos/FWHM=</t>
  </si>
  <si>
    <t>Nº Cuentas en el Máximo=</t>
  </si>
  <si>
    <t>Pasos X'Celerator</t>
  </si>
  <si>
    <t>FWHM</t>
  </si>
  <si>
    <t>Alternativamente se pueden fijar las condiciones de medida a partir de un difractograma de prueba</t>
  </si>
  <si>
    <t>detector puntual (0D)</t>
  </si>
  <si>
    <t>detector rápido (1D)</t>
  </si>
  <si>
    <t>Instrucciones para especificar las condiciones de medida deseadas siguiendo este formato.-</t>
  </si>
  <si>
    <t>En caso de duda, puede utilizar la dirección de correo electrónico alternativa:</t>
  </si>
  <si>
    <t>caidrxp@quim.ucm.es</t>
  </si>
  <si>
    <t>Si la información recibida resulta incompleta o insuficiente, se retornará al usuario para que la complete antes de hacer ninguna medida.</t>
  </si>
  <si>
    <t>El usario deberá completar toda la información relativa a sus datos de contacto, a las muestras y su manipulación, y a las condiciones de medida deseadas.</t>
  </si>
  <si>
    <t>Una vez completado, el formulario debe ser remitido al técnico que va a realizar la medida por correo electrónico. Tanto el técnico, como su dirección de correo electrónico aparecen en la cabecera del formulario.</t>
  </si>
  <si>
    <t>AVISO IMPORTANTE SOBRE LA CUSTODIA DE MUESTRAS EN EL CAI DE DIFRACCION DE RAYOS X</t>
  </si>
  <si>
    <r>
      <t xml:space="preserve">Por defecto se entenderá que el usuario </t>
    </r>
    <r>
      <rPr>
        <b/>
        <sz val="10"/>
        <color indexed="10"/>
        <rFont val="Arial"/>
        <family val="2"/>
      </rPr>
      <t>NO desea recuperar las muestras</t>
    </r>
    <r>
      <rPr>
        <b/>
        <sz val="10"/>
        <rFont val="Arial"/>
        <family val="2"/>
      </rPr>
      <t>, por lo que se desecharán una vez finalizadas las medidas, salvo que el usuario especifique lo contrario en este documento.</t>
    </r>
  </si>
  <si>
    <r>
      <t xml:space="preserve">Si el usuario comunica en este formulario su deseo de recuperar las muestras, éstas se almacenarán en el CAI de DRX solamente durante </t>
    </r>
    <r>
      <rPr>
        <b/>
        <sz val="10"/>
        <color indexed="10"/>
        <rFont val="Arial"/>
        <family val="2"/>
      </rPr>
      <t>2 meses</t>
    </r>
    <r>
      <rPr>
        <b/>
        <sz val="10"/>
        <rFont val="Arial"/>
        <family val="2"/>
      </rPr>
      <t>. Al finalizar este periodo, las muestras serán desechadas independientemente de lo que haya especificado el usuario.</t>
    </r>
  </si>
  <si>
    <t>¿Recuperar Muestras?</t>
  </si>
  <si>
    <t>&gt;&gt;! Aviso</t>
  </si>
  <si>
    <t>&gt;&gt;? Ayuda</t>
  </si>
  <si>
    <t>Descripción de las muestras:</t>
  </si>
  <si>
    <t>Además, cada difractograma realizado a una muestra, recibirá un código numérico que estará formado por el código de muestra más dos dígitos adicionales que especificarán el número de orden del difractograma.</t>
  </si>
  <si>
    <t>Estos códigos tiene la forma:</t>
  </si>
  <si>
    <t>Código de trabajo:</t>
  </si>
  <si>
    <t>TT TT T TTTT</t>
  </si>
  <si>
    <t>Código de muestra:</t>
  </si>
  <si>
    <t>TT TT T TTTT MM</t>
  </si>
  <si>
    <t>Código de difractograma:</t>
  </si>
  <si>
    <t>TT TT T TTTT MM DD</t>
  </si>
  <si>
    <t>TTTTTTTTTMMDD.*</t>
  </si>
  <si>
    <t xml:space="preserve">Cada muestra incluida en la petición quedará identificada mediante el identificador del trabajo, asigando por el técnico responsable de la medida, y un número de orden. </t>
  </si>
  <si>
    <t>&gt;&gt;! LEER EL AVISO SOBRE CUSTODIA DE MUESTRAS</t>
  </si>
  <si>
    <r>
      <t xml:space="preserve">Junto con los datos, el usuario recibirá la información necesaria para relacionar nuestras </t>
    </r>
    <r>
      <rPr>
        <b/>
        <sz val="10"/>
        <rFont val="Arial"/>
        <family val="2"/>
      </rPr>
      <t>Identificaciones</t>
    </r>
    <r>
      <rPr>
        <sz val="10"/>
        <rFont val="Arial"/>
        <family val="2"/>
      </rPr>
      <t xml:space="preserve"> de muestra con los </t>
    </r>
    <r>
      <rPr>
        <b/>
        <sz val="10"/>
        <rFont val="Arial"/>
        <family val="2"/>
      </rPr>
      <t>Nombres de Muestra</t>
    </r>
    <r>
      <rPr>
        <sz val="10"/>
        <rFont val="Arial"/>
        <family val="2"/>
      </rPr>
      <t xml:space="preserve"> proporcionados. Esta información quedará reflejada en este documento una vez el técnico responsable haya finalizado las medidas.</t>
    </r>
  </si>
  <si>
    <t>Además, esta información se incluirá, siempre que se pueda, en los ficheros de los difractogramas.</t>
  </si>
  <si>
    <t>Los ficheros de difractograma XRDML  de Panalytical (www.xrdml.com) son ficheros ascii que pueden leerse también con cualquier editor de textos sencillo (como el Bloc de Notas  de Windows). Si edita un fichero de este tipo, las primeras líneas tendrán un aspecto similar a éste:</t>
  </si>
  <si>
    <t>&lt;?xml version="1.0" encoding="UTF-8"?&gt;</t>
  </si>
  <si>
    <t>&lt;xrdMeasurements xmlns="http://www.xrdml.com/XRDMeasurement/1.3" xmlns:xsi="http://www.w3.org/2001/XMLSchema-instance" xsi:schemaLocation="http://www.xrdml.com/XRDMeasurement/1.3 http://www.xrdml.com/XRDMeasurement/1.3/XRDMeasurement.xsd" status="Completed"&gt;</t>
  </si>
  <si>
    <t>&lt;comment&gt;</t>
  </si>
  <si>
    <t>&lt;entry&gt;porta circular 16mm&lt;/entry&gt;</t>
  </si>
  <si>
    <t>&lt;entry&gt;Diffractometer system=XPERT-PRO&lt;/entry&gt;</t>
  </si>
  <si>
    <t>&lt;/comment&gt;</t>
  </si>
  <si>
    <t>&lt;sample type="To be analyzed"&gt;</t>
  </si>
  <si>
    <t>&lt;preparedBy&gt;Técnico Responsable&lt;/preparedBy&gt;</t>
  </si>
  <si>
    <t>&lt;/sample&gt;</t>
  </si>
  <si>
    <t>&lt;entry&gt;Goniometer=PW3050/60 (Theta/2Theta); Minimum step size 2Theta:0.001&lt;/entry&gt;</t>
  </si>
  <si>
    <t>&lt;entry&gt;Configuration=Spinner, Owner=User-1, Creation date=19/05/2009 12:19:13&lt;/entry&gt;</t>
  </si>
  <si>
    <t>&lt;entry&gt;Sample stage=Reflection-Transmission Spinner PW3064/60&lt;/entry&gt;</t>
  </si>
  <si>
    <t>&lt;entry&gt;Measurement program=prg, Owner=tecnico, Creation date=13/01/2010 9:11:19&lt;/entry&gt;</t>
  </si>
  <si>
    <r>
      <t>&lt;id&gt;</t>
    </r>
    <r>
      <rPr>
        <b/>
        <sz val="10"/>
        <color indexed="10"/>
        <rFont val="Arial"/>
        <family val="2"/>
      </rPr>
      <t>1031200020101</t>
    </r>
    <r>
      <rPr>
        <sz val="10"/>
        <rFont val="Arial"/>
        <family val="2"/>
      </rPr>
      <t>&lt;/id&gt;</t>
    </r>
  </si>
  <si>
    <r>
      <t>&lt;name&gt;</t>
    </r>
    <r>
      <rPr>
        <b/>
        <sz val="10"/>
        <color indexed="10"/>
        <rFont val="Arial"/>
        <family val="2"/>
      </rPr>
      <t>nombre de muestra</t>
    </r>
    <r>
      <rPr>
        <sz val="10"/>
        <rFont val="Arial"/>
        <family val="2"/>
      </rPr>
      <t>&lt;/name&gt;</t>
    </r>
  </si>
  <si>
    <t>Como se puede ver, en el bloque &lt;sample&gt; se encuentra la información de identificación y nombre (destacadas en rojo).</t>
  </si>
  <si>
    <t>¿Tóxico?¿Corrosivo? ¿Irritante?</t>
  </si>
  <si>
    <t>Si se quiere especificar una óptica concreta (rendijas,...), utilizar la sección de Comentarios</t>
  </si>
  <si>
    <t>*</t>
  </si>
  <si>
    <t>Disponemos de portamuestras especiales para muestras sensibles al aire: consulte con el técnico.</t>
  </si>
  <si>
    <t>En general, para alinear correctamente muestras que consisten en piezas, obleas, fragmentos irregulares, etc., es necesario "tocar" la superficie de la muestra con la herramienta de alineación.</t>
  </si>
  <si>
    <t>Además, el usuario debe indicar qué precauciones debe tomar el técnico para no deteriorar las muestras. Para ello debe tener en cuenta que:</t>
  </si>
  <si>
    <t>En este apartado el usuario especificará en qué formato necesita los ficheros de difractograma y si necesita algún tipo de análisis.</t>
  </si>
  <si>
    <t>Los formatos de fichero disponibles son:</t>
  </si>
  <si>
    <t>XRDML</t>
  </si>
  <si>
    <t>UDF</t>
  </si>
  <si>
    <t>formato ascii propio de Panalytical</t>
  </si>
  <si>
    <t>XY, ASC, DAT</t>
  </si>
  <si>
    <t>formato ascii en doble columna (ángulo, intensidad)</t>
  </si>
  <si>
    <t>CSV</t>
  </si>
  <si>
    <t>formato ascii de valores separados por coma reconocido por muchas hojas de cálculo</t>
  </si>
  <si>
    <r>
      <t xml:space="preserve">En este apartado se </t>
    </r>
    <r>
      <rPr>
        <b/>
        <u val="single"/>
        <sz val="10"/>
        <rFont val="Arial"/>
        <family val="2"/>
      </rPr>
      <t>debe</t>
    </r>
    <r>
      <rPr>
        <sz val="10"/>
        <rFont val="Arial"/>
        <family val="2"/>
      </rPr>
      <t xml:space="preserve"> especificar toda la información relativa a la manipulación segura de las muestras, indicando si son tóxicas, corrosivas, irritantes, explosivas, etc., y la protección que debería utilizar el técnico al manipularlas.</t>
    </r>
  </si>
  <si>
    <t>La identificación de fases tiene un precio adicional a la medida de difracción. Consulte las tarifas vigentes.</t>
  </si>
  <si>
    <t>Fecha</t>
  </si>
  <si>
    <t>&gt;&gt;? Consultar la Hoja de Instrucciones</t>
  </si>
  <si>
    <t>Bragg-Brentano por reflexión (radiación Cu-Kalfa1 monocromática)</t>
  </si>
  <si>
    <t>Transmisión en capilar (radiación Cu-Kalfa1 monocromática)</t>
  </si>
  <si>
    <t>Transmisión en capilar (radiación Cu)</t>
  </si>
  <si>
    <t>Transmisión en láminas  (radiación Cu)</t>
  </si>
  <si>
    <t>Bragg-Brentano por reflexión (radiación Mo)</t>
  </si>
  <si>
    <t>Las condiciones de medida generales deben incluir ángulos inicial y final, tamaño de paso y tiempo por paso.</t>
  </si>
  <si>
    <t>Los elementos de la óptica como rendijas, etc. Serán determinados por el técnico de acuerdo a criterios de preparación de muestra, tipo de medida, etc. Si el usuario necesita unos elementos ópticos específicos, debe indicarlos en el área de comentarios.</t>
  </si>
  <si>
    <t>El usuario podrá especificar parámetros como: rendijas de divergencia, anti-scatter y recepción, rendijas soller, monocromador o filtro, preparación de muestra y tipo de portamuestras, etc. Este tipo de información se puede encontrar en los ficheros xrdml de los difractogramas y en los ficheros de condiciones de medida que se adjuntan, a petición, con los datos. Se recomineda consultar con el técnico estos aspectos.</t>
  </si>
  <si>
    <t>Una vez rellenado el formulario de condiciones de medida, se imprimirá la primera página y se adjuntará a las muestras que se entregan en este CAI. Para entregar las muestras y la hoja de petición se emplearán los sobres disponibles en el CAI de DRX.</t>
  </si>
  <si>
    <t>La petición no será efectiva hasta que no se reciban en este servicio tanto las muestras, como el fichero de condiciones de medida.</t>
  </si>
  <si>
    <t>Los datos del Usuario corresponden a los de la persona que realiza la petición, que será quien reciba la información generada.</t>
  </si>
  <si>
    <r>
      <t xml:space="preserve">formato xml de Panalytical (www.xrdml.com). Este es el formato original en el que se obtienen los datos de los difractómetros Panalytical y contiene toda la información del difractograma, sus condiciones de medida y el equipo con el que se midió. </t>
    </r>
    <r>
      <rPr>
        <b/>
        <sz val="10"/>
        <rFont val="Arial"/>
        <family val="2"/>
      </rPr>
      <t>Siempre se incluye en la información enviada al usuario.</t>
    </r>
  </si>
  <si>
    <t>Si se solicita identificación de fases, debe añadirse en la sección de comentarios información que facilite el análisis como composición química, origen de la muestra, etc.</t>
  </si>
  <si>
    <t>En este área, el técnico añadirá comentarios sobre incidencias, cambios necesarios, problemas con la preparación de la muestra, …</t>
  </si>
  <si>
    <r>
      <t xml:space="preserve">C.A.I. de Difracción de Rayos X - </t>
    </r>
    <r>
      <rPr>
        <sz val="14"/>
        <rFont val="Times New Roman"/>
        <family val="1"/>
      </rPr>
      <t>Sección de Polvo</t>
    </r>
  </si>
  <si>
    <t>¡No olvide especificar todas las condiciones de medida antes de enviar este fichero!</t>
  </si>
  <si>
    <t>¡ Debe especificar todos los datos!</t>
  </si>
  <si>
    <t>jvelazq@quim.ucm.es</t>
  </si>
  <si>
    <t>paso 2th=</t>
  </si>
  <si>
    <t>Comentarios del técnico:</t>
  </si>
  <si>
    <r>
      <t xml:space="preserve">Si quiere recuperar las muestras después de la medida, debe quedar especificado en este apartado. Por defecto consideramos que el usuario </t>
    </r>
    <r>
      <rPr>
        <b/>
        <sz val="10"/>
        <color indexed="10"/>
        <rFont val="Arial"/>
        <family val="2"/>
      </rPr>
      <t>NO DESEA RECUPERAR LAS MUESTRAS</t>
    </r>
    <r>
      <rPr>
        <sz val="10"/>
        <rFont val="Arial"/>
        <family val="2"/>
      </rPr>
      <t>.</t>
    </r>
  </si>
  <si>
    <t>fconde@ima.ucm.es</t>
  </si>
  <si>
    <t>omega=</t>
  </si>
  <si>
    <t>Bragg-Brentano</t>
  </si>
  <si>
    <t>Incidencia rasante</t>
  </si>
  <si>
    <t>Reflectometría de bajo ángulo</t>
  </si>
  <si>
    <t>Tipo de medida:</t>
  </si>
  <si>
    <t>SI/NO</t>
  </si>
  <si>
    <t>Sede</t>
  </si>
  <si>
    <t>Equipo</t>
  </si>
  <si>
    <t>Técnico</t>
  </si>
  <si>
    <t>Email</t>
  </si>
  <si>
    <t>camara</t>
  </si>
  <si>
    <t>tipo</t>
  </si>
  <si>
    <t>ubicación</t>
  </si>
  <si>
    <t>Rango T</t>
  </si>
  <si>
    <t>Atmósfera</t>
  </si>
  <si>
    <t>Unidades Temperatura</t>
  </si>
  <si>
    <t>Tipo Etapas Tª</t>
  </si>
  <si>
    <t>F.Farmacia</t>
  </si>
  <si>
    <t>EQ 32 02</t>
  </si>
  <si>
    <t>Fernando Conde</t>
  </si>
  <si>
    <t>HTK1200</t>
  </si>
  <si>
    <t>Alta Tª</t>
  </si>
  <si>
    <t>Tª amb. - 1200ºC</t>
  </si>
  <si>
    <t>aire/vacío</t>
  </si>
  <si>
    <t>aire</t>
  </si>
  <si>
    <t>ºC</t>
  </si>
  <si>
    <t>Temperatura</t>
  </si>
  <si>
    <t>F.Químicas</t>
  </si>
  <si>
    <t>EQ 31 05</t>
  </si>
  <si>
    <t>Emilio Matesanz</t>
  </si>
  <si>
    <t>ematesanz@quim.ucm.es</t>
  </si>
  <si>
    <t>HTK2000 - Pt</t>
  </si>
  <si>
    <t>Tª amb. - 1600ºC (1400ºC en aire)</t>
  </si>
  <si>
    <t>vacío</t>
  </si>
  <si>
    <t>K</t>
  </si>
  <si>
    <t>Medida</t>
  </si>
  <si>
    <t>Julián Velazquez</t>
  </si>
  <si>
    <t>HTK2000 - W</t>
  </si>
  <si>
    <t>Tª amb. - 2300ºC</t>
  </si>
  <si>
    <t>Espera</t>
  </si>
  <si>
    <t>Ignacio Carabias</t>
  </si>
  <si>
    <t>icarabia@quim.ucm.es</t>
  </si>
  <si>
    <t>Phenix</t>
  </si>
  <si>
    <t>Baja Tª</t>
  </si>
  <si>
    <t>Tª amb. - 11K</t>
  </si>
  <si>
    <t>Todo Usuario deberá estar autorizado por un Investigador Responsable, que será quien finalmente reciba y autorice el gasto. Es obligatorio indicar el nombre del Investigador Responsable de cada petición, incluso cuando coincida con el usuario.</t>
  </si>
  <si>
    <t>El código del difractograma será el nombre de los ficheros asociados a la medida:</t>
  </si>
  <si>
    <r>
      <t xml:space="preserve">El usuario solo tendrá que especificar sus nombres de muestra en la columna "Nombre" de este apartado. </t>
    </r>
    <r>
      <rPr>
        <b/>
        <sz val="10"/>
        <rFont val="Arial"/>
        <family val="2"/>
      </rPr>
      <t>Los nombres deben coincidir con los indicados sobre los envases de las muestras</t>
    </r>
    <r>
      <rPr>
        <sz val="10"/>
        <rFont val="Arial"/>
        <family val="2"/>
      </rPr>
      <t>.</t>
    </r>
  </si>
  <si>
    <t>Las muestras en polvo deben entregarse convenientemente molidas, hasta conseguir un polvo fino y homogéneo (si su medida tiene un fin cuantitativo, es posible que tenga que asegurarse de que el tamaño de partícula es menor que un cierto diámetro). No obstante y de forma extraordinaria, puede ser mecesario que el técnico que realiza la medida tenga que moler de nuevo la muestra en este servicio (en mortero de ágata o vidrio de forma manual).</t>
  </si>
  <si>
    <t>Si la cantidad de muestra no es suficiente para utilizar un portamuestras de polvo convencional, se montará en un portamuestras de "fondo cero", utilizando acetona u otro disolvente para fijar la muestra al porta.</t>
  </si>
  <si>
    <t>En algunas de nuestras cámaras de temperatura controlada, la muestra se fija con acetona, etanol u otro disolvente similar.</t>
  </si>
  <si>
    <t>Las muestras en forma de piezas se fijan a los portamuestras con plastelina o con algún adhesivo: podrían ensuciarse o romperse. Para evitarlo, pueden  entregarlas fijadas en algún soporte intermedio (portamuestras de vidrio, etc.)</t>
  </si>
  <si>
    <t>Si se quieren hacer medidas en diferentes condiciones sobre la misma muestra, se deberán especificar en el área de comentarios.</t>
  </si>
  <si>
    <t>Condiciones generales de medida:</t>
  </si>
  <si>
    <t>EQ 31 03</t>
  </si>
  <si>
    <t>X'Pert MRD</t>
  </si>
  <si>
    <t>Entre las ópticas disponibles se incluye espejo parábolico de haz incidente y óptica secundaria de haz paralelo, lo que permite realizar medidas para análisis de fases por "incidencia rasante" (barridos 2th con ángulo de incidencia constante). En este goniómetro se pueden hacer también medidas de reflectometría a bajo ángulo.</t>
  </si>
  <si>
    <t>Los tipos de medida que se pueden realizar en este equipo están orientados, fundamentalmente, a la caracterización de muestras con forma de piezas, pastillas, obleas, etc.</t>
  </si>
  <si>
    <t>2th=</t>
  </si>
  <si>
    <t>Curva "rocking" :</t>
  </si>
  <si>
    <t>rango omega=</t>
  </si>
  <si>
    <t>paso omega=</t>
  </si>
  <si>
    <t>Se debe utilizar etes formulario para medidas tipo Bragg-Brentano, con o sin offset en omega, medidas con omega fijo (incidencia rasante), y medidas de reflectometría de rayos x por incidencia rasante.</t>
  </si>
  <si>
    <t>Para medidas de textruas, tensiones residaules, rsm, o cualquier otra medida no convencional, se debe utilizar el formulario para "medidas especiales" y consultar con el técnico responsable.</t>
  </si>
  <si>
    <t>offset omega=</t>
  </si>
  <si>
    <t>Sede Facultad de CC. Químicas</t>
  </si>
  <si>
    <t>Solicitud de Ensayo para equipo EQ 0434520 31 03 (X'Pert MRD)</t>
  </si>
  <si>
    <t>El difractómetro que ha seleccionado para realizar sus medidas es el EQ 0434520 31 03 y corresponde a un difractómetro Panalytical X'Pert MRD equipado con un goniómetro y diferentes ópticas de foco lineal y puntual. El goniómetro, horizontal, dispone de una plataforma portamuestras (cuna euleriana) con movimientos adicionales programables en x, y, z, phi y psi. Dispone de monocromador secundario y detector proporcional sellado de Xe.</t>
  </si>
  <si>
    <t>Tensiones residuales</t>
  </si>
  <si>
    <t>Texturas</t>
  </si>
  <si>
    <t>Medidas en phi</t>
  </si>
  <si>
    <t>Otras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</si>
</sst>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dd/mm/yy"/>
    <numFmt numFmtId="168" formatCode="0.000"/>
    <numFmt numFmtId="169" formatCode="0.0"/>
  </numFmts>
  <fonts count="84">
    <font>
      <sz val="10"/>
      <name val="Arial"/>
      <family val="2"/>
    </font>
    <font>
      <sz val="12"/>
      <name val="Times New Roman"/>
      <family val="1"/>
    </font>
    <font>
      <b/>
      <i/>
      <sz val="12"/>
      <name val="Times New Roman"/>
      <family val="1"/>
    </font>
    <font>
      <i/>
      <sz val="12"/>
      <name val="Times New Roman"/>
      <family val="1"/>
    </font>
    <font>
      <b/>
      <sz val="12"/>
      <name val="Times New Roman"/>
      <family val="1"/>
    </font>
    <font>
      <i/>
      <sz val="8"/>
      <name val="Times New Roman"/>
      <family val="1"/>
    </font>
    <font>
      <i/>
      <sz val="8"/>
      <color indexed="12"/>
      <name val="Times New Roman"/>
      <family val="1"/>
    </font>
    <font>
      <i/>
      <sz val="8"/>
      <color indexed="10"/>
      <name val="Times New Roman"/>
      <family val="1"/>
    </font>
    <font>
      <b/>
      <sz val="10"/>
      <name val="Times New Roman"/>
      <family val="1"/>
    </font>
    <font>
      <sz val="8"/>
      <color indexed="10"/>
      <name val="Times New Roman"/>
      <family val="1"/>
    </font>
    <font>
      <sz val="10"/>
      <name val="Times New Roman"/>
      <family val="1"/>
    </font>
    <font>
      <b/>
      <i/>
      <sz val="10"/>
      <name val="Times New Roman"/>
      <family val="1"/>
    </font>
    <font>
      <i/>
      <sz val="9"/>
      <name val="Times New Roman"/>
      <family val="1"/>
    </font>
    <font>
      <b/>
      <i/>
      <sz val="10"/>
      <color indexed="10"/>
      <name val="Times New Roman"/>
      <family val="1"/>
    </font>
    <font>
      <i/>
      <sz val="10"/>
      <color indexed="12"/>
      <name val="Times New Roman"/>
      <family val="1"/>
    </font>
    <font>
      <sz val="8"/>
      <name val="Times New Roman"/>
      <family val="1"/>
    </font>
    <font>
      <sz val="8"/>
      <name val="Arial"/>
      <family val="2"/>
    </font>
    <font>
      <i/>
      <sz val="8"/>
      <name val="Arial"/>
      <family val="2"/>
    </font>
    <font>
      <sz val="10"/>
      <color indexed="10"/>
      <name val="Times New Roman"/>
      <family val="1"/>
    </font>
    <font>
      <b/>
      <sz val="12"/>
      <color indexed="10"/>
      <name val="Times New Roman"/>
      <family val="1"/>
    </font>
    <font>
      <i/>
      <sz val="8"/>
      <color indexed="10"/>
      <name val="Arial"/>
      <family val="2"/>
    </font>
    <font>
      <b/>
      <sz val="10"/>
      <color indexed="12"/>
      <name val="Arial"/>
      <family val="2"/>
    </font>
    <font>
      <b/>
      <sz val="12"/>
      <color indexed="12"/>
      <name val="Times New Roman"/>
      <family val="1"/>
    </font>
    <font>
      <b/>
      <sz val="8"/>
      <color indexed="10"/>
      <name val="Arial"/>
      <family val="2"/>
    </font>
    <font>
      <sz val="8"/>
      <color indexed="10"/>
      <name val="Arial"/>
      <family val="2"/>
    </font>
    <font>
      <b/>
      <i/>
      <sz val="10"/>
      <color indexed="12"/>
      <name val="Arial"/>
      <family val="2"/>
    </font>
    <font>
      <b/>
      <u val="single"/>
      <sz val="10"/>
      <name val="Arial"/>
      <family val="2"/>
    </font>
    <font>
      <b/>
      <sz val="10"/>
      <name val="Arial"/>
      <family val="2"/>
    </font>
    <font>
      <b/>
      <i/>
      <sz val="10"/>
      <name val="Arial"/>
      <family val="2"/>
    </font>
    <font>
      <b/>
      <i/>
      <sz val="10"/>
      <color indexed="10"/>
      <name val="Arial"/>
      <family val="2"/>
    </font>
    <font>
      <b/>
      <sz val="10"/>
      <color indexed="10"/>
      <name val="Arial"/>
      <family val="2"/>
    </font>
    <font>
      <b/>
      <sz val="14"/>
      <color indexed="10"/>
      <name val="Times New Roman"/>
      <family val="1"/>
    </font>
    <font>
      <b/>
      <i/>
      <sz val="12"/>
      <color indexed="16"/>
      <name val="Times New Roman"/>
      <family val="1"/>
    </font>
    <font>
      <b/>
      <i/>
      <u val="single"/>
      <sz val="10"/>
      <color indexed="12"/>
      <name val="Arial"/>
      <family val="2"/>
    </font>
    <font>
      <b/>
      <i/>
      <u val="single"/>
      <sz val="10"/>
      <color indexed="10"/>
      <name val="Arial"/>
      <family val="2"/>
    </font>
    <font>
      <b/>
      <i/>
      <sz val="8"/>
      <name val="Times New Roman"/>
      <family val="1"/>
    </font>
    <font>
      <u val="single"/>
      <sz val="10"/>
      <name val="Arial"/>
      <family val="2"/>
    </font>
    <font>
      <sz val="10"/>
      <color indexed="16"/>
      <name val="Arial"/>
      <family val="2"/>
    </font>
    <font>
      <b/>
      <sz val="8"/>
      <name val="Arial"/>
      <family val="2"/>
    </font>
    <font>
      <b/>
      <sz val="14"/>
      <name val="Times New Roman"/>
      <family val="1"/>
    </font>
    <font>
      <sz val="14"/>
      <name val="Times New Roman"/>
      <family val="1"/>
    </font>
    <font>
      <sz val="14"/>
      <name val="Arial"/>
      <family val="2"/>
    </font>
    <font>
      <b/>
      <i/>
      <sz val="14"/>
      <name val="Times New Roman"/>
      <family val="1"/>
    </font>
    <font>
      <u val="single"/>
      <sz val="10"/>
      <color indexed="12"/>
      <name val="Arial"/>
      <family val="2"/>
    </font>
    <font>
      <sz val="12"/>
      <color indexed="10"/>
      <name val="Times New Roman"/>
      <family val="1"/>
    </font>
    <font>
      <i/>
      <sz val="12"/>
      <color indexed="16"/>
      <name val="Times New Roman"/>
      <family val="1"/>
    </font>
    <font>
      <b/>
      <u val="single"/>
      <sz val="12"/>
      <name val="Times New Roman"/>
      <family val="1"/>
    </font>
    <font>
      <b/>
      <i/>
      <sz val="12"/>
      <color indexed="10"/>
      <name val="Times New Roman"/>
      <family val="1"/>
    </font>
    <fon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color indexed="63"/>
      </right>
      <top>
        <color indexed="63"/>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medium"/>
      <right style="thin"/>
      <top style="thin"/>
      <bottom style="thin"/>
    </border>
    <border>
      <left style="medium"/>
      <right style="thin"/>
      <top style="thin"/>
      <bottom style="medium"/>
    </border>
    <border>
      <left style="thin"/>
      <right style="thin"/>
      <top style="thin"/>
      <bottom style="mediu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
      <left style="thin">
        <color indexed="8"/>
      </left>
      <right>
        <color indexed="63"/>
      </right>
      <top>
        <color indexed="63"/>
      </top>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5"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6" fillId="30"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7"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3" fillId="0" borderId="8" applyNumberFormat="0" applyFill="0" applyAlignment="0" applyProtection="0"/>
    <xf numFmtId="0" fontId="83" fillId="0" borderId="9" applyNumberFormat="0" applyFill="0" applyAlignment="0" applyProtection="0"/>
  </cellStyleXfs>
  <cellXfs count="219">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Alignment="1" applyProtection="1">
      <alignment/>
      <protection/>
    </xf>
    <xf numFmtId="0" fontId="2" fillId="0" borderId="0" xfId="0" applyFont="1" applyFill="1" applyBorder="1" applyAlignment="1" applyProtection="1">
      <alignment/>
      <protection/>
    </xf>
    <xf numFmtId="0" fontId="1" fillId="0" borderId="0" xfId="0" applyFont="1" applyFill="1" applyBorder="1" applyAlignment="1" applyProtection="1">
      <alignment/>
      <protection/>
    </xf>
    <xf numFmtId="0" fontId="6" fillId="0" borderId="0" xfId="0" applyFont="1" applyFill="1" applyAlignment="1" applyProtection="1">
      <alignment/>
      <protection/>
    </xf>
    <xf numFmtId="0" fontId="5" fillId="0" borderId="0" xfId="0" applyFont="1" applyFill="1" applyBorder="1" applyAlignment="1" applyProtection="1">
      <alignment vertical="top" wrapText="1"/>
      <protection/>
    </xf>
    <xf numFmtId="0" fontId="1" fillId="0" borderId="0" xfId="0" applyFont="1" applyFill="1" applyAlignment="1" applyProtection="1">
      <alignment/>
      <protection/>
    </xf>
    <xf numFmtId="0" fontId="8" fillId="0"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1" fillId="0" borderId="0" xfId="0" applyFont="1" applyBorder="1" applyAlignment="1" applyProtection="1">
      <alignment/>
      <protection/>
    </xf>
    <xf numFmtId="0" fontId="0" fillId="0" borderId="0" xfId="0" applyAlignment="1" applyProtection="1">
      <alignment horizontal="left" vertical="top" wrapText="1"/>
      <protection/>
    </xf>
    <xf numFmtId="0" fontId="10" fillId="0" borderId="0" xfId="0" applyFont="1" applyBorder="1" applyAlignment="1" applyProtection="1">
      <alignment horizontal="right"/>
      <protection/>
    </xf>
    <xf numFmtId="0" fontId="0" fillId="0" borderId="0" xfId="0" applyAlignment="1" applyProtection="1">
      <alignment/>
      <protection/>
    </xf>
    <xf numFmtId="0" fontId="1" fillId="0" borderId="0" xfId="0" applyFont="1" applyBorder="1" applyAlignment="1" applyProtection="1">
      <alignment/>
      <protection/>
    </xf>
    <xf numFmtId="0" fontId="9" fillId="0" borderId="0" xfId="0" applyFont="1" applyBorder="1" applyAlignment="1" applyProtection="1">
      <alignment horizontal="right"/>
      <protection/>
    </xf>
    <xf numFmtId="0" fontId="5" fillId="0" borderId="0" xfId="0" applyFont="1" applyBorder="1" applyAlignment="1" applyProtection="1">
      <alignment horizontal="right"/>
      <protection/>
    </xf>
    <xf numFmtId="0" fontId="12" fillId="0" borderId="0"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2"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1" fillId="0" borderId="0" xfId="0" applyFont="1" applyBorder="1" applyAlignment="1" applyProtection="1">
      <alignment vertical="center"/>
      <protection/>
    </xf>
    <xf numFmtId="0" fontId="4"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protection/>
    </xf>
    <xf numFmtId="0" fontId="15" fillId="0" borderId="0" xfId="0" applyFont="1" applyFill="1" applyBorder="1" applyAlignment="1" applyProtection="1">
      <alignment horizontal="right"/>
      <protection/>
    </xf>
    <xf numFmtId="0" fontId="2" fillId="0" borderId="0" xfId="0" applyFont="1" applyBorder="1" applyAlignment="1" applyProtection="1">
      <alignment horizontal="right" vertical="center"/>
      <protection/>
    </xf>
    <xf numFmtId="0" fontId="11" fillId="0" borderId="0" xfId="0" applyFont="1" applyBorder="1" applyAlignment="1" applyProtection="1">
      <alignment horizontal="right" vertical="center"/>
      <protection/>
    </xf>
    <xf numFmtId="0" fontId="10" fillId="0" borderId="0" xfId="0" applyFont="1" applyFill="1" applyBorder="1" applyAlignment="1" applyProtection="1">
      <alignment horizontal="right"/>
      <protection/>
    </xf>
    <xf numFmtId="0" fontId="10" fillId="0" borderId="13" xfId="0" applyFont="1" applyBorder="1" applyAlignment="1" applyProtection="1">
      <alignment/>
      <protection/>
    </xf>
    <xf numFmtId="0" fontId="10" fillId="0" borderId="14" xfId="0" applyFont="1" applyBorder="1" applyAlignment="1" applyProtection="1">
      <alignment/>
      <protection/>
    </xf>
    <xf numFmtId="0" fontId="17" fillId="0" borderId="0" xfId="0" applyFont="1" applyAlignment="1" applyProtection="1">
      <alignment/>
      <protection/>
    </xf>
    <xf numFmtId="0" fontId="10" fillId="33" borderId="15" xfId="0" applyFont="1" applyFill="1" applyBorder="1" applyAlignment="1" applyProtection="1">
      <alignment horizontal="center"/>
      <protection locked="0"/>
    </xf>
    <xf numFmtId="0" fontId="10" fillId="33" borderId="16" xfId="0" applyFont="1" applyFill="1" applyBorder="1" applyAlignment="1" applyProtection="1">
      <alignment horizontal="center"/>
      <protection locked="0"/>
    </xf>
    <xf numFmtId="0" fontId="10" fillId="33" borderId="17" xfId="0" applyFont="1" applyFill="1" applyBorder="1" applyAlignment="1" applyProtection="1">
      <alignment horizontal="center"/>
      <protection locked="0"/>
    </xf>
    <xf numFmtId="0" fontId="18" fillId="0" borderId="0" xfId="0" applyFont="1" applyBorder="1" applyAlignment="1" applyProtection="1">
      <alignment horizontal="right"/>
      <protection/>
    </xf>
    <xf numFmtId="0" fontId="10" fillId="0" borderId="0" xfId="0" applyFont="1" applyFill="1" applyBorder="1" applyAlignment="1" applyProtection="1">
      <alignment horizontal="right" vertical="center"/>
      <protection/>
    </xf>
    <xf numFmtId="0" fontId="10" fillId="0" borderId="0" xfId="0" applyFont="1" applyFill="1" applyBorder="1" applyAlignment="1" applyProtection="1">
      <alignment/>
      <protection/>
    </xf>
    <xf numFmtId="0" fontId="8" fillId="0" borderId="0" xfId="0" applyFont="1" applyBorder="1" applyAlignment="1" applyProtection="1">
      <alignment horizontal="center" vertical="center"/>
      <protection/>
    </xf>
    <xf numFmtId="0" fontId="19" fillId="0" borderId="0" xfId="0" applyFont="1" applyFill="1" applyBorder="1" applyAlignment="1" applyProtection="1">
      <alignment horizontal="left"/>
      <protection/>
    </xf>
    <xf numFmtId="0" fontId="20" fillId="0" borderId="0" xfId="0" applyFont="1" applyBorder="1" applyAlignment="1" applyProtection="1">
      <alignment/>
      <protection/>
    </xf>
    <xf numFmtId="0" fontId="14" fillId="0" borderId="0" xfId="0" applyFont="1" applyBorder="1" applyAlignment="1" applyProtection="1">
      <alignment vertical="top" wrapText="1"/>
      <protection/>
    </xf>
    <xf numFmtId="0" fontId="14" fillId="0" borderId="0" xfId="0" applyFont="1" applyBorder="1" applyAlignment="1" applyProtection="1">
      <alignment horizontal="left" vertical="top" wrapText="1"/>
      <protection/>
    </xf>
    <xf numFmtId="0" fontId="17" fillId="0" borderId="0" xfId="0" applyFont="1" applyAlignment="1" applyProtection="1">
      <alignment horizontal="center"/>
      <protection/>
    </xf>
    <xf numFmtId="0" fontId="22" fillId="0" borderId="0" xfId="0" applyFont="1" applyFill="1" applyBorder="1" applyAlignment="1" applyProtection="1">
      <alignment/>
      <protection/>
    </xf>
    <xf numFmtId="0" fontId="2" fillId="0" borderId="0" xfId="0" applyFont="1" applyAlignment="1" applyProtection="1">
      <alignment horizontal="right"/>
      <protection/>
    </xf>
    <xf numFmtId="0" fontId="25" fillId="34" borderId="18" xfId="0" applyFont="1" applyFill="1" applyBorder="1" applyAlignment="1" applyProtection="1">
      <alignment horizontal="center"/>
      <protection/>
    </xf>
    <xf numFmtId="0" fontId="10" fillId="0" borderId="0" xfId="0" applyFont="1" applyBorder="1" applyAlignment="1" applyProtection="1">
      <alignment horizontal="left"/>
      <protection/>
    </xf>
    <xf numFmtId="169" fontId="10" fillId="33" borderId="18" xfId="0" applyNumberFormat="1" applyFont="1" applyFill="1" applyBorder="1" applyAlignment="1" applyProtection="1">
      <alignment vertical="center"/>
      <protection locked="0"/>
    </xf>
    <xf numFmtId="169" fontId="0" fillId="33" borderId="18" xfId="0" applyNumberFormat="1" applyFont="1" applyFill="1" applyBorder="1" applyAlignment="1" applyProtection="1">
      <alignment/>
      <protection locked="0"/>
    </xf>
    <xf numFmtId="0" fontId="33" fillId="0" borderId="0" xfId="46" applyAlignment="1" applyProtection="1">
      <alignment/>
      <protection/>
    </xf>
    <xf numFmtId="0" fontId="0" fillId="0" borderId="0" xfId="0" applyAlignment="1">
      <alignment vertical="top"/>
    </xf>
    <xf numFmtId="0" fontId="26" fillId="0" borderId="0" xfId="0" applyFont="1" applyAlignment="1">
      <alignment vertical="top"/>
    </xf>
    <xf numFmtId="0" fontId="0" fillId="0" borderId="0" xfId="0" applyAlignment="1">
      <alignment vertical="top" wrapText="1"/>
    </xf>
    <xf numFmtId="0" fontId="27" fillId="0" borderId="0" xfId="0" applyFont="1" applyAlignment="1">
      <alignment vertical="top"/>
    </xf>
    <xf numFmtId="0" fontId="19" fillId="0" borderId="0" xfId="0" applyFont="1" applyAlignment="1" applyProtection="1">
      <alignment horizontal="right"/>
      <protection/>
    </xf>
    <xf numFmtId="0" fontId="31" fillId="33" borderId="18" xfId="0" applyFont="1" applyFill="1" applyBorder="1" applyAlignment="1" applyProtection="1">
      <alignment horizontal="center"/>
      <protection locked="0"/>
    </xf>
    <xf numFmtId="0" fontId="32" fillId="0" borderId="0" xfId="0" applyFont="1" applyBorder="1" applyAlignment="1" applyProtection="1">
      <alignment/>
      <protection/>
    </xf>
    <xf numFmtId="0" fontId="32" fillId="0" borderId="0" xfId="0" applyFont="1" applyBorder="1" applyAlignment="1" applyProtection="1">
      <alignment horizontal="left" vertical="center"/>
      <protection/>
    </xf>
    <xf numFmtId="0" fontId="1" fillId="0" borderId="18" xfId="0" applyFont="1" applyBorder="1" applyAlignment="1" applyProtection="1">
      <alignment horizontal="left" vertical="top" wrapText="1"/>
      <protection/>
    </xf>
    <xf numFmtId="167" fontId="1" fillId="33" borderId="18" xfId="0" applyNumberFormat="1" applyFont="1" applyFill="1" applyBorder="1" applyAlignment="1" applyProtection="1">
      <alignment vertical="top" wrapText="1"/>
      <protection locked="0"/>
    </xf>
    <xf numFmtId="0" fontId="33" fillId="0" borderId="0" xfId="47" applyAlignment="1" applyProtection="1">
      <alignment/>
      <protection/>
    </xf>
    <xf numFmtId="0" fontId="27" fillId="0" borderId="0" xfId="0" applyFont="1" applyAlignment="1">
      <alignment horizontal="right" vertical="top"/>
    </xf>
    <xf numFmtId="0" fontId="34" fillId="0" borderId="0" xfId="46" applyFont="1" applyAlignment="1" applyProtection="1">
      <alignment vertical="top"/>
      <protection/>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vertical="top" wrapText="1"/>
    </xf>
    <xf numFmtId="0" fontId="0" fillId="0" borderId="21" xfId="0"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0" fontId="0" fillId="0" borderId="23" xfId="0" applyBorder="1" applyAlignment="1">
      <alignment vertical="top"/>
    </xf>
    <xf numFmtId="0" fontId="0" fillId="0" borderId="0"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5" xfId="0" applyBorder="1" applyAlignment="1">
      <alignment vertical="top" wrapText="1"/>
    </xf>
    <xf numFmtId="0" fontId="0" fillId="0" borderId="26" xfId="0" applyBorder="1" applyAlignment="1">
      <alignment vertical="top" wrapText="1"/>
    </xf>
    <xf numFmtId="0" fontId="32" fillId="0" borderId="0" xfId="0" applyFont="1" applyAlignment="1" applyProtection="1">
      <alignment vertical="top"/>
      <protection/>
    </xf>
    <xf numFmtId="0" fontId="33" fillId="0" borderId="0" xfId="46" applyBorder="1" applyAlignment="1" applyProtection="1">
      <alignment/>
      <protection/>
    </xf>
    <xf numFmtId="0" fontId="28" fillId="0" borderId="0" xfId="0" applyFont="1" applyAlignment="1">
      <alignment horizontal="right" vertical="top"/>
    </xf>
    <xf numFmtId="0" fontId="33" fillId="0" borderId="0" xfId="46" applyBorder="1" applyAlignment="1" applyProtection="1">
      <alignment vertical="top" wrapText="1"/>
      <protection/>
    </xf>
    <xf numFmtId="0" fontId="11" fillId="35" borderId="27" xfId="0" applyFont="1" applyFill="1" applyBorder="1" applyAlignment="1" applyProtection="1">
      <alignment vertical="center"/>
      <protection/>
    </xf>
    <xf numFmtId="0" fontId="8" fillId="35" borderId="27" xfId="0" applyFont="1" applyFill="1" applyBorder="1" applyAlignment="1" applyProtection="1">
      <alignment vertical="center"/>
      <protection/>
    </xf>
    <xf numFmtId="0" fontId="33" fillId="0" borderId="0" xfId="46" applyFont="1" applyAlignment="1" applyProtection="1">
      <alignment/>
      <protection/>
    </xf>
    <xf numFmtId="0" fontId="38" fillId="0" borderId="28" xfId="0" applyFont="1" applyBorder="1" applyAlignment="1" applyProtection="1">
      <alignment horizontal="right"/>
      <protection/>
    </xf>
    <xf numFmtId="0" fontId="38" fillId="0" borderId="18" xfId="0" applyFont="1" applyBorder="1" applyAlignment="1" applyProtection="1">
      <alignment horizontal="right"/>
      <protection/>
    </xf>
    <xf numFmtId="0" fontId="38" fillId="0" borderId="29" xfId="0" applyFont="1" applyBorder="1" applyAlignment="1" applyProtection="1">
      <alignment horizontal="right"/>
      <protection/>
    </xf>
    <xf numFmtId="0" fontId="38" fillId="0" borderId="30" xfId="0" applyFont="1" applyBorder="1" applyAlignment="1" applyProtection="1">
      <alignment horizontal="right"/>
      <protection/>
    </xf>
    <xf numFmtId="0" fontId="29" fillId="0" borderId="31" xfId="0" applyFont="1" applyBorder="1" applyAlignment="1">
      <alignment vertical="top"/>
    </xf>
    <xf numFmtId="0" fontId="0" fillId="0" borderId="32" xfId="0" applyBorder="1" applyAlignment="1">
      <alignment vertical="top"/>
    </xf>
    <xf numFmtId="0" fontId="0" fillId="0" borderId="33" xfId="0" applyBorder="1" applyAlignment="1">
      <alignment vertical="top"/>
    </xf>
    <xf numFmtId="0" fontId="39" fillId="0" borderId="0" xfId="0" applyFont="1" applyAlignment="1" applyProtection="1">
      <alignment vertical="top"/>
      <protection/>
    </xf>
    <xf numFmtId="0" fontId="41" fillId="0" borderId="0" xfId="0" applyFont="1" applyAlignment="1">
      <alignment vertical="top"/>
    </xf>
    <xf numFmtId="0" fontId="42" fillId="0" borderId="0" xfId="0" applyFont="1" applyAlignment="1" applyProtection="1">
      <alignment vertical="top"/>
      <protection/>
    </xf>
    <xf numFmtId="0" fontId="43" fillId="0" borderId="0" xfId="46" applyFont="1" applyAlignment="1" applyProtection="1">
      <alignment vertical="top"/>
      <protection/>
    </xf>
    <xf numFmtId="0" fontId="15" fillId="0" borderId="0" xfId="0" applyFont="1" applyFill="1" applyBorder="1" applyAlignment="1" applyProtection="1">
      <alignment/>
      <protection/>
    </xf>
    <xf numFmtId="0" fontId="33" fillId="0" borderId="0" xfId="46" applyFill="1" applyBorder="1" applyAlignment="1" applyProtection="1">
      <alignment/>
      <protection/>
    </xf>
    <xf numFmtId="0" fontId="0" fillId="0" borderId="0" xfId="0" applyFill="1" applyBorder="1" applyAlignment="1">
      <alignment/>
    </xf>
    <xf numFmtId="0" fontId="3"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28" fillId="0" borderId="0" xfId="0" applyFont="1" applyFill="1" applyBorder="1" applyAlignment="1" applyProtection="1">
      <alignment horizontal="center"/>
      <protection/>
    </xf>
    <xf numFmtId="0" fontId="2" fillId="0" borderId="0" xfId="0" applyFont="1" applyBorder="1" applyAlignment="1" applyProtection="1">
      <alignment horizontal="left" vertical="center"/>
      <protection/>
    </xf>
    <xf numFmtId="169" fontId="10" fillId="0" borderId="0" xfId="0" applyNumberFormat="1" applyFont="1" applyFill="1" applyBorder="1" applyAlignment="1" applyProtection="1">
      <alignment vertical="center"/>
      <protection locked="0"/>
    </xf>
    <xf numFmtId="0" fontId="46" fillId="0" borderId="0" xfId="0" applyFont="1" applyAlignment="1" applyProtection="1">
      <alignment/>
      <protection/>
    </xf>
    <xf numFmtId="0" fontId="1" fillId="0" borderId="18" xfId="0" applyFont="1" applyBorder="1" applyAlignment="1" applyProtection="1">
      <alignment horizontal="left"/>
      <protection/>
    </xf>
    <xf numFmtId="0" fontId="46" fillId="0" borderId="18" xfId="0" applyFont="1" applyBorder="1" applyAlignment="1" applyProtection="1">
      <alignment/>
      <protection/>
    </xf>
    <xf numFmtId="0" fontId="1" fillId="0" borderId="18" xfId="0" applyFont="1" applyBorder="1" applyAlignment="1" applyProtection="1">
      <alignment/>
      <protection/>
    </xf>
    <xf numFmtId="168" fontId="1" fillId="0" borderId="18" xfId="0" applyNumberFormat="1" applyFont="1" applyBorder="1" applyAlignment="1" applyProtection="1">
      <alignment horizontal="left"/>
      <protection/>
    </xf>
    <xf numFmtId="0" fontId="3" fillId="0" borderId="18" xfId="0" applyFont="1" applyBorder="1" applyAlignment="1" applyProtection="1">
      <alignment/>
      <protection/>
    </xf>
    <xf numFmtId="0" fontId="1" fillId="0" borderId="18" xfId="0" applyFont="1" applyFill="1" applyBorder="1" applyAlignment="1" applyProtection="1">
      <alignment/>
      <protection/>
    </xf>
    <xf numFmtId="0" fontId="1" fillId="0" borderId="18" xfId="0" applyFont="1" applyBorder="1" applyAlignment="1" applyProtection="1">
      <alignment horizontal="left" vertical="center"/>
      <protection/>
    </xf>
    <xf numFmtId="168" fontId="1" fillId="0" borderId="18" xfId="0" applyNumberFormat="1" applyFont="1" applyFill="1" applyBorder="1" applyAlignment="1" applyProtection="1">
      <alignment horizontal="left"/>
      <protection/>
    </xf>
    <xf numFmtId="0" fontId="13" fillId="0" borderId="18" xfId="0" applyFont="1" applyBorder="1" applyAlignment="1" applyProtection="1">
      <alignment horizontal="center" wrapText="1"/>
      <protection/>
    </xf>
    <xf numFmtId="0" fontId="46" fillId="0" borderId="18" xfId="0" applyFont="1" applyBorder="1" applyAlignment="1" applyProtection="1">
      <alignment horizontal="left"/>
      <protection/>
    </xf>
    <xf numFmtId="0" fontId="46" fillId="0" borderId="18" xfId="0" applyFont="1" applyBorder="1" applyAlignment="1" applyProtection="1">
      <alignment horizontal="left" wrapText="1"/>
      <protection/>
    </xf>
    <xf numFmtId="0" fontId="46" fillId="0" borderId="18" xfId="0" applyFont="1" applyBorder="1" applyAlignment="1" applyProtection="1">
      <alignment horizontal="left" vertical="center"/>
      <protection/>
    </xf>
    <xf numFmtId="0" fontId="48" fillId="0" borderId="18" xfId="0" applyFont="1" applyBorder="1" applyAlignment="1">
      <alignment horizontal="left"/>
    </xf>
    <xf numFmtId="0" fontId="1" fillId="0" borderId="18" xfId="0" applyFont="1" applyFill="1" applyBorder="1" applyAlignment="1" applyProtection="1">
      <alignment horizontal="left"/>
      <protection/>
    </xf>
    <xf numFmtId="0" fontId="4" fillId="0" borderId="18" xfId="0" applyFont="1" applyBorder="1" applyAlignment="1" applyProtection="1">
      <alignment horizontal="center" wrapText="1"/>
      <protection/>
    </xf>
    <xf numFmtId="0" fontId="47" fillId="0" borderId="18" xfId="0" applyFont="1" applyBorder="1" applyAlignment="1" applyProtection="1">
      <alignment horizontal="center" wrapText="1"/>
      <protection/>
    </xf>
    <xf numFmtId="0" fontId="48" fillId="0" borderId="18" xfId="0" applyFont="1" applyBorder="1" applyAlignment="1">
      <alignment/>
    </xf>
    <xf numFmtId="0" fontId="1" fillId="0" borderId="18" xfId="0" applyFont="1" applyBorder="1" applyAlignment="1" applyProtection="1">
      <alignment horizontal="left" wrapText="1"/>
      <protection/>
    </xf>
    <xf numFmtId="0" fontId="0" fillId="0" borderId="18" xfId="0" applyBorder="1" applyAlignment="1" applyProtection="1">
      <alignment/>
      <protection/>
    </xf>
    <xf numFmtId="0" fontId="48" fillId="0" borderId="18" xfId="0" applyFont="1" applyBorder="1" applyAlignment="1" applyProtection="1">
      <alignment/>
      <protection/>
    </xf>
    <xf numFmtId="0" fontId="48" fillId="0" borderId="18" xfId="0" applyFont="1" applyBorder="1" applyAlignment="1" applyProtection="1">
      <alignment horizontal="left"/>
      <protection/>
    </xf>
    <xf numFmtId="0" fontId="1" fillId="0" borderId="18" xfId="0" applyFont="1" applyBorder="1" applyAlignment="1" applyProtection="1">
      <alignment horizontal="center" vertical="center" wrapText="1"/>
      <protection/>
    </xf>
    <xf numFmtId="0" fontId="48" fillId="0" borderId="18" xfId="0" applyFont="1" applyBorder="1" applyAlignment="1" applyProtection="1">
      <alignment/>
      <protection/>
    </xf>
    <xf numFmtId="0" fontId="1" fillId="0" borderId="18" xfId="0" applyFont="1" applyBorder="1" applyAlignment="1" applyProtection="1">
      <alignment horizontal="left" vertical="center" wrapText="1"/>
      <protection/>
    </xf>
    <xf numFmtId="0" fontId="0" fillId="0" borderId="18" xfId="0" applyFill="1" applyBorder="1" applyAlignment="1">
      <alignment/>
    </xf>
    <xf numFmtId="0" fontId="48" fillId="0" borderId="18" xfId="0" applyFont="1" applyFill="1" applyBorder="1" applyAlignment="1">
      <alignment/>
    </xf>
    <xf numFmtId="0" fontId="48" fillId="0" borderId="18" xfId="0" applyFont="1" applyFill="1" applyBorder="1" applyAlignment="1">
      <alignment horizontal="left"/>
    </xf>
    <xf numFmtId="0" fontId="48" fillId="0" borderId="18" xfId="0" applyFont="1" applyFill="1" applyBorder="1" applyAlignment="1" applyProtection="1">
      <alignment/>
      <protection/>
    </xf>
    <xf numFmtId="167" fontId="1" fillId="35" borderId="18" xfId="0" applyNumberFormat="1" applyFont="1" applyFill="1" applyBorder="1" applyAlignment="1" applyProtection="1">
      <alignment vertical="top" wrapText="1"/>
      <protection/>
    </xf>
    <xf numFmtId="0" fontId="4" fillId="0" borderId="0" xfId="0" applyFont="1" applyAlignment="1" applyProtection="1">
      <alignment horizontal="left"/>
      <protection/>
    </xf>
    <xf numFmtId="0" fontId="1" fillId="0" borderId="0" xfId="0" applyFont="1" applyAlignment="1" applyProtection="1">
      <alignment/>
      <protection/>
    </xf>
    <xf numFmtId="49" fontId="16" fillId="33" borderId="34" xfId="0" applyNumberFormat="1" applyFont="1" applyFill="1" applyBorder="1" applyAlignment="1" applyProtection="1">
      <alignment/>
      <protection locked="0"/>
    </xf>
    <xf numFmtId="49" fontId="16" fillId="33" borderId="35" xfId="0" applyNumberFormat="1" applyFont="1" applyFill="1" applyBorder="1" applyAlignment="1">
      <alignment/>
    </xf>
    <xf numFmtId="49" fontId="16" fillId="33" borderId="36" xfId="0" applyNumberFormat="1" applyFont="1" applyFill="1" applyBorder="1" applyAlignment="1">
      <alignment/>
    </xf>
    <xf numFmtId="49" fontId="16" fillId="33" borderId="37" xfId="0" applyNumberFormat="1" applyFont="1" applyFill="1" applyBorder="1" applyAlignment="1" applyProtection="1">
      <alignment/>
      <protection locked="0"/>
    </xf>
    <xf numFmtId="49" fontId="16" fillId="33" borderId="38" xfId="0" applyNumberFormat="1" applyFont="1" applyFill="1" applyBorder="1" applyAlignment="1">
      <alignment/>
    </xf>
    <xf numFmtId="49" fontId="16" fillId="33" borderId="39" xfId="0" applyNumberFormat="1" applyFont="1" applyFill="1" applyBorder="1" applyAlignment="1">
      <alignment/>
    </xf>
    <xf numFmtId="0" fontId="10" fillId="33" borderId="18" xfId="0" applyFont="1" applyFill="1" applyBorder="1" applyAlignment="1" applyProtection="1">
      <alignment horizontal="center"/>
      <protection locked="0"/>
    </xf>
    <xf numFmtId="169" fontId="0" fillId="0" borderId="0" xfId="0" applyNumberFormat="1" applyFont="1" applyFill="1" applyBorder="1" applyAlignment="1" applyProtection="1">
      <alignment/>
      <protection/>
    </xf>
    <xf numFmtId="168" fontId="10" fillId="33" borderId="18" xfId="0" applyNumberFormat="1" applyFont="1" applyFill="1" applyBorder="1" applyAlignment="1" applyProtection="1">
      <alignment vertical="center"/>
      <protection locked="0"/>
    </xf>
    <xf numFmtId="168" fontId="10" fillId="0" borderId="0" xfId="0" applyNumberFormat="1" applyFont="1" applyFill="1" applyBorder="1" applyAlignment="1" applyProtection="1">
      <alignment vertical="center"/>
      <protection locked="0"/>
    </xf>
    <xf numFmtId="0" fontId="33" fillId="0" borderId="0" xfId="46" applyFill="1" applyBorder="1" applyAlignment="1" applyProtection="1">
      <alignment/>
      <protection/>
    </xf>
    <xf numFmtId="0" fontId="21" fillId="0" borderId="0" xfId="0" applyFont="1" applyAlignment="1">
      <alignment/>
    </xf>
    <xf numFmtId="0" fontId="10"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32" fillId="0" borderId="0" xfId="0" applyFont="1" applyAlignment="1" applyProtection="1">
      <alignment horizontal="center"/>
      <protection/>
    </xf>
    <xf numFmtId="0" fontId="37" fillId="0" borderId="0" xfId="0" applyFont="1" applyAlignment="1">
      <alignment/>
    </xf>
    <xf numFmtId="0" fontId="33" fillId="0" borderId="0" xfId="46" applyFont="1" applyAlignment="1" applyProtection="1">
      <alignment horizontal="center" vertical="center"/>
      <protection/>
    </xf>
    <xf numFmtId="0" fontId="33" fillId="0" borderId="0" xfId="46" applyAlignment="1" applyProtection="1">
      <alignment horizontal="center" vertical="center"/>
      <protection/>
    </xf>
    <xf numFmtId="0" fontId="23" fillId="0" borderId="0" xfId="0" applyFont="1" applyAlignment="1" applyProtection="1">
      <alignment horizontal="center"/>
      <protection/>
    </xf>
    <xf numFmtId="0" fontId="24" fillId="0" borderId="0" xfId="0" applyFont="1" applyAlignment="1">
      <alignment horizontal="center"/>
    </xf>
    <xf numFmtId="0" fontId="2" fillId="0" borderId="0" xfId="0" applyFont="1" applyFill="1" applyBorder="1" applyAlignment="1" applyProtection="1">
      <alignment horizontal="right"/>
      <protection/>
    </xf>
    <xf numFmtId="0" fontId="0" fillId="0" borderId="0" xfId="0" applyFill="1" applyBorder="1" applyAlignment="1">
      <alignment horizontal="right"/>
    </xf>
    <xf numFmtId="0" fontId="22" fillId="0" borderId="0" xfId="0" applyFont="1" applyFill="1" applyBorder="1" applyAlignment="1" applyProtection="1">
      <alignment/>
      <protection/>
    </xf>
    <xf numFmtId="0" fontId="44" fillId="0" borderId="0" xfId="0" applyFont="1" applyAlignment="1" applyProtection="1">
      <alignment horizontal="center" wrapText="1"/>
      <protection/>
    </xf>
    <xf numFmtId="0" fontId="32" fillId="0" borderId="0" xfId="0" applyFont="1" applyBorder="1" applyAlignment="1" applyProtection="1">
      <alignment/>
      <protection/>
    </xf>
    <xf numFmtId="0" fontId="10" fillId="0" borderId="40" xfId="0" applyFont="1" applyBorder="1" applyAlignment="1" applyProtection="1">
      <alignment wrapText="1"/>
      <protection/>
    </xf>
    <xf numFmtId="0" fontId="10" fillId="0" borderId="41" xfId="0" applyFont="1" applyBorder="1" applyAlignment="1" applyProtection="1">
      <alignment wrapText="1"/>
      <protection/>
    </xf>
    <xf numFmtId="0" fontId="4" fillId="33" borderId="34" xfId="0" applyFont="1" applyFill="1" applyBorder="1" applyAlignment="1" applyProtection="1">
      <alignment wrapText="1"/>
      <protection locked="0"/>
    </xf>
    <xf numFmtId="0" fontId="0" fillId="33" borderId="42" xfId="0" applyFill="1" applyBorder="1" applyAlignment="1" applyProtection="1">
      <alignment wrapText="1"/>
      <protection locked="0"/>
    </xf>
    <xf numFmtId="0" fontId="0" fillId="33" borderId="35" xfId="0" applyFill="1" applyBorder="1" applyAlignment="1" applyProtection="1">
      <alignment wrapText="1"/>
      <protection locked="0"/>
    </xf>
    <xf numFmtId="0" fontId="19" fillId="0" borderId="0" xfId="0" applyFont="1" applyBorder="1" applyAlignment="1" applyProtection="1">
      <alignment horizontal="center" wrapText="1"/>
      <protection/>
    </xf>
    <xf numFmtId="0" fontId="30" fillId="0" borderId="0" xfId="0" applyFont="1" applyAlignment="1">
      <alignment horizontal="center" wrapText="1"/>
    </xf>
    <xf numFmtId="0" fontId="11" fillId="0" borderId="0" xfId="0" applyFont="1" applyBorder="1" applyAlignment="1" applyProtection="1">
      <alignment horizontal="right" vertical="center"/>
      <protection/>
    </xf>
    <xf numFmtId="0" fontId="0" fillId="0" borderId="0" xfId="0" applyFont="1" applyBorder="1" applyAlignment="1">
      <alignment horizontal="right" vertical="center"/>
    </xf>
    <xf numFmtId="0" fontId="1" fillId="33" borderId="18" xfId="0" applyFont="1" applyFill="1" applyBorder="1" applyAlignment="1" applyProtection="1">
      <alignment vertical="center"/>
      <protection locked="0"/>
    </xf>
    <xf numFmtId="0" fontId="1" fillId="33" borderId="18" xfId="0" applyFont="1" applyFill="1" applyBorder="1" applyAlignment="1" applyProtection="1">
      <alignment/>
      <protection locked="0"/>
    </xf>
    <xf numFmtId="0" fontId="1" fillId="0" borderId="0" xfId="0" applyFont="1" applyFill="1" applyBorder="1" applyAlignment="1" applyProtection="1">
      <alignment vertical="top" wrapText="1"/>
      <protection/>
    </xf>
    <xf numFmtId="0" fontId="0" fillId="0" borderId="0" xfId="0" applyFont="1" applyBorder="1" applyAlignment="1" applyProtection="1">
      <alignment/>
      <protection/>
    </xf>
    <xf numFmtId="0" fontId="11" fillId="0" borderId="43" xfId="0" applyFont="1" applyBorder="1" applyAlignment="1" applyProtection="1">
      <alignment horizontal="right" vertical="center"/>
      <protection/>
    </xf>
    <xf numFmtId="0" fontId="18" fillId="0" borderId="44" xfId="0" applyFont="1" applyFill="1" applyBorder="1" applyAlignment="1" applyProtection="1">
      <alignment horizontal="right"/>
      <protection/>
    </xf>
    <xf numFmtId="0" fontId="18" fillId="0" borderId="0" xfId="0" applyFont="1" applyFill="1" applyBorder="1" applyAlignment="1" applyProtection="1">
      <alignment horizontal="right"/>
      <protection/>
    </xf>
    <xf numFmtId="0" fontId="10" fillId="0" borderId="45" xfId="0" applyFont="1" applyBorder="1" applyAlignment="1" applyProtection="1">
      <alignment wrapText="1"/>
      <protection/>
    </xf>
    <xf numFmtId="0" fontId="17" fillId="0" borderId="46" xfId="0" applyFont="1" applyFill="1" applyBorder="1" applyAlignment="1">
      <alignment vertical="top" wrapText="1"/>
    </xf>
    <xf numFmtId="0" fontId="17" fillId="0" borderId="46" xfId="0" applyFont="1" applyBorder="1" applyAlignment="1">
      <alignment vertical="top" wrapText="1"/>
    </xf>
    <xf numFmtId="0" fontId="17" fillId="0" borderId="0" xfId="0" applyFont="1" applyAlignment="1">
      <alignment vertical="top" wrapText="1"/>
    </xf>
    <xf numFmtId="0" fontId="3" fillId="33" borderId="24" xfId="0" applyFont="1" applyFill="1" applyBorder="1" applyAlignment="1" applyProtection="1">
      <alignment vertical="top" wrapText="1"/>
      <protection locked="0"/>
    </xf>
    <xf numFmtId="0" fontId="3" fillId="33" borderId="25" xfId="0" applyFont="1" applyFill="1" applyBorder="1" applyAlignment="1" applyProtection="1">
      <alignment vertical="top" wrapText="1"/>
      <protection locked="0"/>
    </xf>
    <xf numFmtId="0" fontId="3" fillId="33" borderId="26" xfId="0" applyFont="1" applyFill="1" applyBorder="1" applyAlignment="1" applyProtection="1">
      <alignment vertical="top" wrapText="1"/>
      <protection locked="0"/>
    </xf>
    <xf numFmtId="0" fontId="35" fillId="0" borderId="0" xfId="0" applyFont="1" applyBorder="1" applyAlignment="1" applyProtection="1">
      <alignment horizontal="right" vertical="center"/>
      <protection/>
    </xf>
    <xf numFmtId="0" fontId="35" fillId="0" borderId="43" xfId="0" applyFont="1" applyBorder="1" applyAlignment="1" applyProtection="1">
      <alignment horizontal="right" vertical="center"/>
      <protection/>
    </xf>
    <xf numFmtId="0" fontId="5" fillId="0" borderId="0" xfId="0" applyFont="1" applyFill="1" applyBorder="1" applyAlignment="1" applyProtection="1">
      <alignment wrapText="1"/>
      <protection/>
    </xf>
    <xf numFmtId="0" fontId="0" fillId="0" borderId="0" xfId="0" applyBorder="1" applyAlignment="1">
      <alignment wrapText="1"/>
    </xf>
    <xf numFmtId="0" fontId="10" fillId="33" borderId="47" xfId="0" applyFont="1" applyFill="1" applyBorder="1" applyAlignment="1" applyProtection="1">
      <alignment horizontal="left" vertical="center"/>
      <protection locked="0"/>
    </xf>
    <xf numFmtId="0" fontId="0" fillId="0" borderId="48"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3" fillId="0" borderId="0" xfId="0" applyFont="1" applyBorder="1" applyAlignment="1" applyProtection="1">
      <alignment horizontal="left" vertical="center" wrapText="1"/>
      <protection/>
    </xf>
    <xf numFmtId="0" fontId="3" fillId="33" borderId="23" xfId="0" applyFont="1" applyFill="1" applyBorder="1" applyAlignment="1" applyProtection="1">
      <alignment vertical="top" wrapText="1"/>
      <protection locked="0"/>
    </xf>
    <xf numFmtId="0" fontId="3" fillId="33" borderId="0" xfId="0" applyFont="1" applyFill="1" applyBorder="1" applyAlignment="1" applyProtection="1">
      <alignment vertical="top" wrapText="1"/>
      <protection locked="0"/>
    </xf>
    <xf numFmtId="0" fontId="3" fillId="33" borderId="22" xfId="0" applyFont="1" applyFill="1" applyBorder="1" applyAlignment="1" applyProtection="1">
      <alignment vertical="top" wrapText="1"/>
      <protection locked="0"/>
    </xf>
    <xf numFmtId="0" fontId="45" fillId="0" borderId="0" xfId="0" applyFont="1" applyBorder="1" applyAlignment="1" applyProtection="1">
      <alignment horizontal="left" vertical="center" wrapText="1"/>
      <protection/>
    </xf>
    <xf numFmtId="0" fontId="3" fillId="33" borderId="19" xfId="0" applyFont="1" applyFill="1" applyBorder="1" applyAlignment="1" applyProtection="1">
      <alignment vertical="top" wrapText="1"/>
      <protection locked="0"/>
    </xf>
    <xf numFmtId="0" fontId="3" fillId="33" borderId="20" xfId="0" applyFont="1" applyFill="1" applyBorder="1" applyAlignment="1" applyProtection="1">
      <alignment vertical="top" wrapText="1"/>
      <protection locked="0"/>
    </xf>
    <xf numFmtId="0" fontId="3" fillId="33" borderId="21" xfId="0" applyFont="1" applyFill="1" applyBorder="1" applyAlignment="1" applyProtection="1">
      <alignment vertical="top" wrapText="1"/>
      <protection locked="0"/>
    </xf>
    <xf numFmtId="0" fontId="0" fillId="0" borderId="0" xfId="0" applyAlignment="1">
      <alignment vertical="top" wrapText="1"/>
    </xf>
    <xf numFmtId="0" fontId="26" fillId="0" borderId="0" xfId="0" applyFont="1" applyAlignment="1">
      <alignment vertical="top" wrapText="1"/>
    </xf>
    <xf numFmtId="0" fontId="26" fillId="0" borderId="0" xfId="0" applyFont="1" applyAlignment="1">
      <alignment horizontal="left" vertical="top" wrapText="1"/>
    </xf>
    <xf numFmtId="0" fontId="36" fillId="0" borderId="0" xfId="0" applyFont="1" applyAlignment="1">
      <alignment horizontal="left" vertical="top" wrapText="1"/>
    </xf>
    <xf numFmtId="0" fontId="0" fillId="0" borderId="23" xfId="0" applyNumberFormat="1"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0" fontId="27" fillId="0" borderId="50" xfId="0" applyFont="1" applyBorder="1" applyAlignment="1">
      <alignment vertical="top" wrapText="1"/>
    </xf>
    <xf numFmtId="0" fontId="27" fillId="0" borderId="0" xfId="0" applyFont="1" applyBorder="1" applyAlignment="1">
      <alignment vertical="top" wrapText="1"/>
    </xf>
    <xf numFmtId="0" fontId="27" fillId="0" borderId="51" xfId="0" applyFont="1" applyBorder="1" applyAlignment="1">
      <alignment vertical="top" wrapText="1"/>
    </xf>
    <xf numFmtId="0" fontId="27" fillId="0" borderId="52" xfId="0" applyFont="1" applyBorder="1" applyAlignment="1">
      <alignment vertical="top" wrapText="1"/>
    </xf>
    <xf numFmtId="0" fontId="27" fillId="0" borderId="53" xfId="0" applyFont="1" applyBorder="1" applyAlignment="1">
      <alignment vertical="top" wrapText="1"/>
    </xf>
    <xf numFmtId="0" fontId="27" fillId="0" borderId="54" xfId="0" applyFont="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rgb="FFFFFF99"/>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752475</xdr:colOff>
      <xdr:row>5</xdr:row>
      <xdr:rowOff>47625</xdr:rowOff>
    </xdr:to>
    <xdr:pic>
      <xdr:nvPicPr>
        <xdr:cNvPr id="1" name="Picture 1"/>
        <xdr:cNvPicPr preferRelativeResize="1">
          <a:picLocks noChangeAspect="1"/>
        </xdr:cNvPicPr>
      </xdr:nvPicPr>
      <xdr:blipFill>
        <a:blip r:embed="rId1"/>
        <a:stretch>
          <a:fillRect/>
        </a:stretch>
      </xdr:blipFill>
      <xdr:spPr>
        <a:xfrm>
          <a:off x="38100" y="47625"/>
          <a:ext cx="7143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carabia@quim.ucm.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idrxp@quim.ucm.e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V101"/>
  <sheetViews>
    <sheetView tabSelected="1" zoomScale="150" zoomScaleNormal="150" zoomScalePageLayoutView="0" workbookViewId="0" topLeftCell="A13">
      <selection activeCell="H56" sqref="H56"/>
    </sheetView>
  </sheetViews>
  <sheetFormatPr defaultColWidth="11.7109375" defaultRowHeight="12.75"/>
  <cols>
    <col min="1" max="1" width="11.7109375" style="1" customWidth="1"/>
    <col min="2" max="2" width="12.57421875" style="1" customWidth="1"/>
    <col min="3" max="3" width="11.7109375" style="1" customWidth="1"/>
    <col min="4" max="4" width="13.8515625" style="1" customWidth="1"/>
    <col min="5" max="5" width="11.7109375" style="1" customWidth="1"/>
    <col min="6" max="6" width="12.7109375" style="1" customWidth="1"/>
    <col min="7" max="8" width="11.7109375" style="1" customWidth="1"/>
    <col min="9" max="11" width="11.421875" style="1" customWidth="1"/>
    <col min="12" max="12" width="16.00390625" style="1" customWidth="1"/>
    <col min="13" max="13" width="20.140625" style="1" customWidth="1"/>
    <col min="14" max="14" width="11.7109375" style="114" hidden="1" customWidth="1"/>
    <col min="15" max="15" width="36.28125" style="114" hidden="1" customWidth="1"/>
    <col min="16" max="16" width="36.00390625" style="112" hidden="1" customWidth="1"/>
    <col min="17" max="17" width="18.8515625" style="114" hidden="1" customWidth="1"/>
    <col min="18" max="37" width="11.7109375" style="114" hidden="1" customWidth="1"/>
    <col min="38" max="16384" width="11.7109375" style="1" customWidth="1"/>
  </cols>
  <sheetData>
    <row r="1" ht="15.75"/>
    <row r="2" ht="15.75">
      <c r="B2" s="2" t="s">
        <v>0</v>
      </c>
    </row>
    <row r="3" spans="2:40" ht="15.75">
      <c r="B3" s="141" t="s">
        <v>15</v>
      </c>
      <c r="N3" s="113" t="s">
        <v>142</v>
      </c>
      <c r="O3" s="113" t="s">
        <v>41</v>
      </c>
      <c r="P3" s="121" t="s">
        <v>43</v>
      </c>
      <c r="Q3" s="121" t="s">
        <v>48</v>
      </c>
      <c r="R3" s="121" t="s">
        <v>49</v>
      </c>
      <c r="S3" s="121" t="s">
        <v>143</v>
      </c>
      <c r="T3" s="121" t="s">
        <v>144</v>
      </c>
      <c r="U3" s="122" t="s">
        <v>145</v>
      </c>
      <c r="V3" s="122" t="s">
        <v>146</v>
      </c>
      <c r="W3" s="121" t="s">
        <v>147</v>
      </c>
      <c r="X3" s="121" t="s">
        <v>148</v>
      </c>
      <c r="Y3" s="121" t="s">
        <v>149</v>
      </c>
      <c r="Z3" s="121" t="s">
        <v>150</v>
      </c>
      <c r="AA3" s="121" t="s">
        <v>151</v>
      </c>
      <c r="AB3" s="121" t="s">
        <v>151</v>
      </c>
      <c r="AC3" s="121" t="s">
        <v>152</v>
      </c>
      <c r="AD3" s="123" t="s">
        <v>153</v>
      </c>
      <c r="AE3" s="121"/>
      <c r="AF3" s="113"/>
      <c r="AG3" s="113"/>
      <c r="AH3" s="113"/>
      <c r="AI3" s="113"/>
      <c r="AJ3" s="113"/>
      <c r="AK3" s="113"/>
      <c r="AL3" s="111"/>
      <c r="AM3" s="111"/>
      <c r="AN3" s="111"/>
    </row>
    <row r="4" spans="1:37" s="3" customFormat="1" ht="15.75">
      <c r="A4" s="2"/>
      <c r="B4" s="3" t="s">
        <v>202</v>
      </c>
      <c r="H4" s="4"/>
      <c r="N4" s="114" t="s">
        <v>24</v>
      </c>
      <c r="O4" s="114" t="s">
        <v>115</v>
      </c>
      <c r="P4" s="112" t="s">
        <v>44</v>
      </c>
      <c r="Q4" s="115">
        <v>0.002</v>
      </c>
      <c r="R4" s="112">
        <v>3</v>
      </c>
      <c r="S4" s="112" t="s">
        <v>154</v>
      </c>
      <c r="T4" s="112" t="s">
        <v>155</v>
      </c>
      <c r="U4" s="112" t="s">
        <v>156</v>
      </c>
      <c r="V4" s="124" t="s">
        <v>136</v>
      </c>
      <c r="W4" s="112" t="s">
        <v>157</v>
      </c>
      <c r="X4" s="112" t="s">
        <v>158</v>
      </c>
      <c r="Y4" s="112" t="s">
        <v>154</v>
      </c>
      <c r="Z4" s="112" t="s">
        <v>159</v>
      </c>
      <c r="AA4" s="112" t="s">
        <v>160</v>
      </c>
      <c r="AB4" s="125" t="s">
        <v>161</v>
      </c>
      <c r="AC4" s="125" t="s">
        <v>162</v>
      </c>
      <c r="AD4" s="112" t="s">
        <v>163</v>
      </c>
      <c r="AE4" s="112"/>
      <c r="AF4" s="116"/>
      <c r="AG4" s="116"/>
      <c r="AH4" s="116"/>
      <c r="AI4" s="116"/>
      <c r="AJ4" s="116"/>
      <c r="AK4" s="116"/>
    </row>
    <row r="5" spans="1:31" ht="15.75">
      <c r="A5" s="5"/>
      <c r="N5" s="114" t="s">
        <v>25</v>
      </c>
      <c r="O5" s="114" t="s">
        <v>116</v>
      </c>
      <c r="P5" s="112" t="s">
        <v>45</v>
      </c>
      <c r="Q5" s="115">
        <v>0.004</v>
      </c>
      <c r="R5" s="112">
        <v>5</v>
      </c>
      <c r="S5" s="112" t="s">
        <v>164</v>
      </c>
      <c r="T5" s="112" t="s">
        <v>165</v>
      </c>
      <c r="U5" s="112" t="s">
        <v>166</v>
      </c>
      <c r="V5" s="124" t="s">
        <v>167</v>
      </c>
      <c r="W5" s="112" t="s">
        <v>168</v>
      </c>
      <c r="X5" s="112" t="s">
        <v>158</v>
      </c>
      <c r="Y5" s="112" t="s">
        <v>164</v>
      </c>
      <c r="Z5" s="112" t="s">
        <v>169</v>
      </c>
      <c r="AA5" s="112" t="s">
        <v>160</v>
      </c>
      <c r="AB5" s="125" t="s">
        <v>170</v>
      </c>
      <c r="AC5" s="125" t="s">
        <v>171</v>
      </c>
      <c r="AD5" s="112" t="s">
        <v>172</v>
      </c>
      <c r="AE5" s="112"/>
    </row>
    <row r="6" spans="1:31" ht="15.75">
      <c r="A6" s="157" t="s">
        <v>203</v>
      </c>
      <c r="B6" s="158"/>
      <c r="C6" s="158"/>
      <c r="D6" s="158"/>
      <c r="E6" s="158"/>
      <c r="F6" s="158"/>
      <c r="G6" s="158"/>
      <c r="H6" s="158"/>
      <c r="O6" s="114" t="s">
        <v>117</v>
      </c>
      <c r="P6" s="112" t="s">
        <v>133</v>
      </c>
      <c r="Q6" s="115">
        <v>0.008</v>
      </c>
      <c r="R6" s="112">
        <v>7</v>
      </c>
      <c r="S6" s="112" t="s">
        <v>164</v>
      </c>
      <c r="T6" s="112"/>
      <c r="U6" s="112" t="s">
        <v>173</v>
      </c>
      <c r="V6" s="124" t="s">
        <v>132</v>
      </c>
      <c r="W6" s="112" t="s">
        <v>174</v>
      </c>
      <c r="X6" s="112" t="s">
        <v>158</v>
      </c>
      <c r="Y6" s="112" t="s">
        <v>164</v>
      </c>
      <c r="Z6" s="112" t="s">
        <v>175</v>
      </c>
      <c r="AA6" s="112" t="s">
        <v>170</v>
      </c>
      <c r="AB6" s="112"/>
      <c r="AC6" s="112"/>
      <c r="AD6" s="112" t="s">
        <v>176</v>
      </c>
      <c r="AE6" s="112"/>
    </row>
    <row r="7" spans="1:31" ht="15.75">
      <c r="A7" s="161" t="s">
        <v>39</v>
      </c>
      <c r="B7" s="162"/>
      <c r="C7" s="162"/>
      <c r="D7" s="162"/>
      <c r="E7" s="162"/>
      <c r="F7" s="162"/>
      <c r="G7" s="162"/>
      <c r="H7" s="162"/>
      <c r="O7" s="117" t="s">
        <v>118</v>
      </c>
      <c r="P7" s="112" t="s">
        <v>14</v>
      </c>
      <c r="Q7" s="115">
        <v>0.017</v>
      </c>
      <c r="R7" s="112">
        <v>11</v>
      </c>
      <c r="S7" s="112" t="s">
        <v>164</v>
      </c>
      <c r="T7" s="112"/>
      <c r="U7" s="112" t="s">
        <v>177</v>
      </c>
      <c r="V7" s="124" t="s">
        <v>178</v>
      </c>
      <c r="W7" s="112" t="s">
        <v>179</v>
      </c>
      <c r="X7" s="112" t="s">
        <v>180</v>
      </c>
      <c r="Y7" s="112" t="s">
        <v>164</v>
      </c>
      <c r="Z7" s="112" t="s">
        <v>181</v>
      </c>
      <c r="AA7" s="112" t="s">
        <v>170</v>
      </c>
      <c r="AB7" s="112"/>
      <c r="AC7" s="112"/>
      <c r="AD7" s="112"/>
      <c r="AE7" s="112"/>
    </row>
    <row r="8" spans="1:31" ht="20.25" customHeight="1">
      <c r="A8" s="159" t="s">
        <v>114</v>
      </c>
      <c r="B8" s="160"/>
      <c r="C8" s="160"/>
      <c r="D8" s="160"/>
      <c r="E8" s="160"/>
      <c r="F8" s="160"/>
      <c r="G8" s="160"/>
      <c r="H8" s="160"/>
      <c r="O8" s="117" t="s">
        <v>42</v>
      </c>
      <c r="P8" s="112" t="s">
        <v>137</v>
      </c>
      <c r="Q8" s="115">
        <v>0.033</v>
      </c>
      <c r="S8" s="112"/>
      <c r="T8" s="112"/>
      <c r="U8" s="112"/>
      <c r="V8" s="112"/>
      <c r="W8" s="112"/>
      <c r="X8" s="112"/>
      <c r="Y8" s="112"/>
      <c r="Z8" s="112"/>
      <c r="AA8" s="112"/>
      <c r="AB8" s="112"/>
      <c r="AC8" s="112"/>
      <c r="AD8" s="112"/>
      <c r="AE8" s="112"/>
    </row>
    <row r="9" spans="1:31" ht="15.75">
      <c r="A9" s="6" t="s">
        <v>1</v>
      </c>
      <c r="B9" s="69"/>
      <c r="C9" s="7"/>
      <c r="G9" s="89" t="s">
        <v>2</v>
      </c>
      <c r="H9" s="90"/>
      <c r="O9" s="114" t="s">
        <v>119</v>
      </c>
      <c r="P9" s="112" t="s">
        <v>51</v>
      </c>
      <c r="Q9" s="115">
        <v>0.05</v>
      </c>
      <c r="S9" s="112"/>
      <c r="T9" s="112"/>
      <c r="U9" s="112"/>
      <c r="V9" s="112"/>
      <c r="W9" s="112"/>
      <c r="X9" s="112"/>
      <c r="Y9" s="112"/>
      <c r="Z9" s="112"/>
      <c r="AA9" s="112"/>
      <c r="AB9" s="112"/>
      <c r="AC9" s="112"/>
      <c r="AD9" s="112"/>
      <c r="AE9" s="112"/>
    </row>
    <row r="10" spans="7:17" ht="15.75">
      <c r="G10" s="89" t="s">
        <v>113</v>
      </c>
      <c r="H10" s="140"/>
      <c r="O10" s="114" t="s">
        <v>138</v>
      </c>
      <c r="P10" s="112" t="s">
        <v>52</v>
      </c>
      <c r="Q10" s="115">
        <v>0.067</v>
      </c>
    </row>
    <row r="11" spans="1:19" ht="15.75">
      <c r="A11" s="163" t="s">
        <v>38</v>
      </c>
      <c r="B11" s="164"/>
      <c r="C11" s="165" t="s">
        <v>177</v>
      </c>
      <c r="D11" s="154"/>
      <c r="E11" s="54" t="s">
        <v>40</v>
      </c>
      <c r="F11" s="153" t="s">
        <v>178</v>
      </c>
      <c r="G11" s="154"/>
      <c r="H11" s="53"/>
      <c r="O11" s="114" t="s">
        <v>139</v>
      </c>
      <c r="P11" s="118" t="s">
        <v>46</v>
      </c>
      <c r="Q11" s="115">
        <v>0.083</v>
      </c>
      <c r="R11" s="117"/>
      <c r="S11" s="117"/>
    </row>
    <row r="12" spans="1:37" s="13" customFormat="1" ht="15.75">
      <c r="A12" s="9"/>
      <c r="B12" s="10"/>
      <c r="C12" s="9"/>
      <c r="D12" s="10"/>
      <c r="E12" s="11"/>
      <c r="F12" s="12"/>
      <c r="G12" s="12"/>
      <c r="H12" s="12"/>
      <c r="N12" s="117"/>
      <c r="O12" s="118" t="s">
        <v>140</v>
      </c>
      <c r="P12" s="112" t="s">
        <v>47</v>
      </c>
      <c r="Q12" s="115">
        <v>0.1</v>
      </c>
      <c r="R12" s="117"/>
      <c r="S12" s="117"/>
      <c r="T12" s="117"/>
      <c r="U12" s="117"/>
      <c r="V12" s="117"/>
      <c r="W12" s="117"/>
      <c r="X12" s="117"/>
      <c r="Y12" s="117"/>
      <c r="Z12" s="117"/>
      <c r="AA12" s="117"/>
      <c r="AB12" s="117"/>
      <c r="AC12" s="117"/>
      <c r="AD12" s="117"/>
      <c r="AE12" s="117"/>
      <c r="AF12" s="117"/>
      <c r="AG12" s="117"/>
      <c r="AH12" s="117"/>
      <c r="AI12" s="117"/>
      <c r="AJ12" s="117"/>
      <c r="AK12" s="117"/>
    </row>
    <row r="13" spans="1:37" s="13" customFormat="1" ht="15.75">
      <c r="A13" s="167" t="s">
        <v>17</v>
      </c>
      <c r="B13" s="167"/>
      <c r="C13" s="167"/>
      <c r="D13" s="59" t="s">
        <v>64</v>
      </c>
      <c r="E13" s="11"/>
      <c r="F13" s="12"/>
      <c r="G13" s="12"/>
      <c r="H13" s="12"/>
      <c r="N13" s="117"/>
      <c r="O13" s="114" t="s">
        <v>205</v>
      </c>
      <c r="P13" s="112" t="s">
        <v>50</v>
      </c>
      <c r="Q13" s="119">
        <v>0.117</v>
      </c>
      <c r="R13" s="114"/>
      <c r="S13" s="114"/>
      <c r="T13" s="117"/>
      <c r="U13" s="117"/>
      <c r="V13" s="117"/>
      <c r="W13" s="117"/>
      <c r="X13" s="117"/>
      <c r="Y13" s="117"/>
      <c r="Z13" s="117"/>
      <c r="AA13" s="117"/>
      <c r="AB13" s="117"/>
      <c r="AC13" s="117"/>
      <c r="AD13" s="117"/>
      <c r="AE13" s="117"/>
      <c r="AF13" s="117"/>
      <c r="AG13" s="117"/>
      <c r="AH13" s="117"/>
      <c r="AI13" s="117"/>
      <c r="AJ13" s="117"/>
      <c r="AK13" s="117"/>
    </row>
    <row r="14" spans="1:17" ht="15.75">
      <c r="A14" s="166" t="str">
        <f>IF(OR(B15="",B16="",G16="",B17="",B18="",D19=""),$P$15,"")</f>
        <v>¡ Debe especificar todos los datos!</v>
      </c>
      <c r="B14" s="166"/>
      <c r="C14" s="166"/>
      <c r="D14" s="166"/>
      <c r="E14" s="166"/>
      <c r="F14" s="166"/>
      <c r="G14" s="166"/>
      <c r="H14" s="166"/>
      <c r="O14" s="114" t="s">
        <v>206</v>
      </c>
      <c r="P14" s="114" t="s">
        <v>130</v>
      </c>
      <c r="Q14" s="119">
        <v>0.134</v>
      </c>
    </row>
    <row r="15" spans="1:17" ht="15.75">
      <c r="A15" s="6" t="s">
        <v>3</v>
      </c>
      <c r="B15" s="178"/>
      <c r="C15" s="178"/>
      <c r="D15" s="178"/>
      <c r="E15" s="178"/>
      <c r="F15" s="178"/>
      <c r="G15" s="178"/>
      <c r="H15" s="178"/>
      <c r="I15" s="59"/>
      <c r="O15" s="114" t="s">
        <v>207</v>
      </c>
      <c r="P15" s="114" t="s">
        <v>131</v>
      </c>
      <c r="Q15" s="119">
        <v>0.15</v>
      </c>
    </row>
    <row r="16" spans="1:17" ht="15.75">
      <c r="A16" s="6" t="s">
        <v>4</v>
      </c>
      <c r="B16" s="177"/>
      <c r="C16" s="177"/>
      <c r="D16" s="177"/>
      <c r="E16" s="177"/>
      <c r="F16" s="68" t="s">
        <v>5</v>
      </c>
      <c r="G16" s="178"/>
      <c r="H16" s="178"/>
      <c r="J16" s="70"/>
      <c r="O16" s="114" t="s">
        <v>208</v>
      </c>
      <c r="P16" s="118" t="s">
        <v>195</v>
      </c>
      <c r="Q16" s="115">
        <v>0.167</v>
      </c>
    </row>
    <row r="17" spans="1:17" ht="15.75">
      <c r="A17" s="6" t="s">
        <v>6</v>
      </c>
      <c r="B17" s="178"/>
      <c r="C17" s="178"/>
      <c r="D17" s="178"/>
      <c r="E17" s="178"/>
      <c r="F17" s="178"/>
      <c r="G17" s="178"/>
      <c r="H17" s="178"/>
      <c r="P17" s="118" t="s">
        <v>197</v>
      </c>
      <c r="Q17" s="115">
        <v>0.184</v>
      </c>
    </row>
    <row r="18" spans="1:17" ht="15.75">
      <c r="A18" s="6" t="s">
        <v>7</v>
      </c>
      <c r="B18" s="178"/>
      <c r="C18" s="178"/>
      <c r="D18" s="178"/>
      <c r="E18" s="178"/>
      <c r="F18" s="178"/>
      <c r="G18" s="178"/>
      <c r="H18" s="178"/>
      <c r="P18" s="118" t="s">
        <v>198</v>
      </c>
      <c r="Q18" s="115">
        <v>0.2</v>
      </c>
    </row>
    <row r="19" spans="1:16" ht="15" customHeight="1">
      <c r="A19" s="179" t="s">
        <v>16</v>
      </c>
      <c r="B19" s="180"/>
      <c r="C19" s="180"/>
      <c r="D19" s="178"/>
      <c r="E19" s="178"/>
      <c r="F19" s="178"/>
      <c r="G19" s="178"/>
      <c r="H19" s="178"/>
      <c r="P19" s="112" t="s">
        <v>201</v>
      </c>
    </row>
    <row r="21" spans="1:8" ht="15" customHeight="1">
      <c r="A21" s="167" t="s">
        <v>18</v>
      </c>
      <c r="B21" s="167"/>
      <c r="C21" s="167"/>
      <c r="D21" s="59" t="s">
        <v>64</v>
      </c>
      <c r="F21" s="64" t="s">
        <v>62</v>
      </c>
      <c r="G21" s="65" t="s">
        <v>25</v>
      </c>
      <c r="H21" s="91" t="s">
        <v>63</v>
      </c>
    </row>
    <row r="22" spans="1:9" ht="16.5" thickBot="1">
      <c r="A22" s="17"/>
      <c r="B22" s="14" t="s">
        <v>21</v>
      </c>
      <c r="C22" s="15">
        <f>COUNTA(B24:B33)+COUNTA(E24:E33)+COUNTA(H24:H33)</f>
        <v>0</v>
      </c>
      <c r="D22" s="18"/>
      <c r="E22" s="16"/>
      <c r="F22" s="16"/>
      <c r="G22" s="16"/>
      <c r="H22" s="16"/>
      <c r="I22" s="142"/>
    </row>
    <row r="23" spans="1:9" ht="15.75">
      <c r="A23" s="38" t="s">
        <v>20</v>
      </c>
      <c r="B23" s="168" t="s">
        <v>19</v>
      </c>
      <c r="C23" s="169"/>
      <c r="D23" s="39" t="s">
        <v>20</v>
      </c>
      <c r="E23" s="168" t="s">
        <v>19</v>
      </c>
      <c r="F23" s="169"/>
      <c r="G23" s="39" t="s">
        <v>20</v>
      </c>
      <c r="H23" s="168" t="s">
        <v>19</v>
      </c>
      <c r="I23" s="184"/>
    </row>
    <row r="24" spans="1:21" ht="15.75">
      <c r="A24" s="92">
        <f>IF(B24="","",CONCATENATE($H$9,TEXT(1," 00")))</f>
      </c>
      <c r="B24" s="143"/>
      <c r="C24" s="144"/>
      <c r="D24" s="93">
        <f>IF(E24="","",CONCATENATE($H$9,TEXT(11," 00")))</f>
      </c>
      <c r="E24" s="143"/>
      <c r="F24" s="144"/>
      <c r="G24" s="93">
        <f>IF(H24="","",CONCATENATE($H$9,TEXT(21," 00")))</f>
      </c>
      <c r="H24" s="143"/>
      <c r="I24" s="145"/>
      <c r="U24" s="120"/>
    </row>
    <row r="25" spans="1:19" ht="15.75">
      <c r="A25" s="92">
        <f>IF(B25="","",CONCATENATE($H$9,TEXT(2," 00")))</f>
      </c>
      <c r="B25" s="143"/>
      <c r="C25" s="144"/>
      <c r="D25" s="93">
        <f>IF(E25="","",CONCATENATE($H$9,TEXT(12," 00")))</f>
      </c>
      <c r="E25" s="143"/>
      <c r="F25" s="144"/>
      <c r="G25" s="93">
        <f>IF(H25="","",CONCATENATE($H$9,TEXT(22," 00")))</f>
      </c>
      <c r="H25" s="143"/>
      <c r="I25" s="145"/>
      <c r="Q25" s="126"/>
      <c r="R25" s="127"/>
      <c r="S25" s="127"/>
    </row>
    <row r="26" spans="1:20" ht="15.75">
      <c r="A26" s="92">
        <f>IF(B26="","",CONCATENATE($H$9,TEXT(3," 00")))</f>
      </c>
      <c r="B26" s="143"/>
      <c r="C26" s="144"/>
      <c r="D26" s="93">
        <f>IF(E26="","",CONCATENATE($H$9,TEXT(13," 00")))</f>
      </c>
      <c r="E26" s="143"/>
      <c r="F26" s="144"/>
      <c r="G26" s="93">
        <f>IF(H26="","",CONCATENATE($H$9,TEXT(23," 00")))</f>
      </c>
      <c r="H26" s="143"/>
      <c r="I26" s="145"/>
      <c r="Q26" s="128"/>
      <c r="T26" s="127"/>
    </row>
    <row r="27" spans="1:17" ht="15.75">
      <c r="A27" s="92">
        <f>IF(B27="","",CONCATENATE($H$9,TEXT(4," 00")))</f>
      </c>
      <c r="B27" s="143"/>
      <c r="C27" s="144"/>
      <c r="D27" s="93">
        <f>IF(E27="","",CONCATENATE($H$9,TEXT(14," 00")))</f>
      </c>
      <c r="E27" s="143"/>
      <c r="F27" s="144"/>
      <c r="G27" s="93">
        <f>IF(H27="","",CONCATENATE($H$9,TEXT(24," 00")))</f>
      </c>
      <c r="H27" s="143"/>
      <c r="I27" s="145"/>
      <c r="P27" s="129"/>
      <c r="Q27" s="128"/>
    </row>
    <row r="28" spans="1:9" ht="15.75">
      <c r="A28" s="92">
        <f>IF(B28="","",CONCATENATE($H$9,TEXT(5," 00")))</f>
      </c>
      <c r="B28" s="143"/>
      <c r="C28" s="144"/>
      <c r="D28" s="93">
        <f>IF(E28="","",CONCATENATE($H$9,TEXT(15," 00")))</f>
      </c>
      <c r="E28" s="143"/>
      <c r="F28" s="144"/>
      <c r="G28" s="93">
        <f>IF(H28="","",CONCATENATE($H$9,TEXT(25," 00")))</f>
      </c>
      <c r="H28" s="143"/>
      <c r="I28" s="145"/>
    </row>
    <row r="29" spans="1:9" ht="15.75">
      <c r="A29" s="92">
        <f>IF(B29="","",CONCATENATE($H$9,TEXT(6," 00")))</f>
      </c>
      <c r="B29" s="143"/>
      <c r="C29" s="144"/>
      <c r="D29" s="93">
        <f>IF(E29="","",CONCATENATE($H$9,TEXT(16," 00")))</f>
      </c>
      <c r="E29" s="143"/>
      <c r="F29" s="144"/>
      <c r="G29" s="93">
        <f>IF(H29="","",CONCATENATE($H$9,TEXT(26," 00")))</f>
      </c>
      <c r="H29" s="143"/>
      <c r="I29" s="145"/>
    </row>
    <row r="30" spans="1:9" ht="15.75">
      <c r="A30" s="92">
        <f>IF(B30="","",CONCATENATE($H$9,TEXT(7," 00")))</f>
      </c>
      <c r="B30" s="143"/>
      <c r="C30" s="144"/>
      <c r="D30" s="93">
        <f>IF(E30="","",CONCATENATE($H$9,TEXT(17," 00")))</f>
      </c>
      <c r="E30" s="143"/>
      <c r="F30" s="144"/>
      <c r="G30" s="93">
        <f>IF(H30="","",CONCATENATE($H$9,TEXT(27," 00")))</f>
      </c>
      <c r="H30" s="143"/>
      <c r="I30" s="145"/>
    </row>
    <row r="31" spans="1:9" ht="15.75">
      <c r="A31" s="92">
        <f>IF(B31="","",CONCATENATE($H$9,TEXT(8," 00")))</f>
      </c>
      <c r="B31" s="143"/>
      <c r="C31" s="144"/>
      <c r="D31" s="93">
        <f>IF(E31="","",CONCATENATE($H$9,TEXT(18," 00")))</f>
      </c>
      <c r="E31" s="143"/>
      <c r="F31" s="144"/>
      <c r="G31" s="93">
        <f>IF(H31="","",CONCATENATE($H$9,TEXT(28," 00")))</f>
      </c>
      <c r="H31" s="143"/>
      <c r="I31" s="145"/>
    </row>
    <row r="32" spans="1:37" s="20" customFormat="1" ht="16.5" customHeight="1">
      <c r="A32" s="92">
        <f>IF(B32="","",CONCATENATE($H$9,TEXT(9," 00")))</f>
      </c>
      <c r="B32" s="143"/>
      <c r="C32" s="144"/>
      <c r="D32" s="93">
        <f>IF(E32="","",CONCATENATE($H$9,TEXT(19," 00")))</f>
      </c>
      <c r="E32" s="143"/>
      <c r="F32" s="144"/>
      <c r="G32" s="93">
        <f>IF(H32="","",CONCATENATE($H$9,TEXT(29," 00")))</f>
      </c>
      <c r="H32" s="143"/>
      <c r="I32" s="145"/>
      <c r="N32" s="130"/>
      <c r="O32" s="130"/>
      <c r="P32" s="112"/>
      <c r="Q32" s="114"/>
      <c r="R32" s="114"/>
      <c r="S32" s="114"/>
      <c r="T32" s="114"/>
      <c r="U32" s="130"/>
      <c r="V32" s="130"/>
      <c r="W32" s="130"/>
      <c r="X32" s="130"/>
      <c r="Y32" s="130"/>
      <c r="Z32" s="130"/>
      <c r="AA32" s="130"/>
      <c r="AB32" s="130"/>
      <c r="AC32" s="130"/>
      <c r="AD32" s="130"/>
      <c r="AE32" s="130"/>
      <c r="AF32" s="130"/>
      <c r="AG32" s="130"/>
      <c r="AH32" s="130"/>
      <c r="AI32" s="130"/>
      <c r="AJ32" s="130"/>
      <c r="AK32" s="130"/>
    </row>
    <row r="33" spans="1:19" ht="16.5" thickBot="1">
      <c r="A33" s="94">
        <f>IF(B33="","",CONCATENATE($H$9,TEXT(10," 00")))</f>
      </c>
      <c r="B33" s="146"/>
      <c r="C33" s="147"/>
      <c r="D33" s="95">
        <f>IF(E33="","",CONCATENATE($H$9,TEXT(20," 00")))</f>
      </c>
      <c r="E33" s="146"/>
      <c r="F33" s="147"/>
      <c r="G33" s="95">
        <f>IF(H33="","",CONCATENATE($H$9,TEXT(30," 00")))</f>
      </c>
      <c r="H33" s="146"/>
      <c r="I33" s="148"/>
      <c r="O33" s="131"/>
      <c r="Q33" s="131"/>
      <c r="R33" s="131"/>
      <c r="S33" s="131"/>
    </row>
    <row r="34" spans="1:37" s="13" customFormat="1" ht="15.75">
      <c r="A34" s="34"/>
      <c r="B34" s="103"/>
      <c r="C34" s="34"/>
      <c r="D34" s="103"/>
      <c r="E34" s="34"/>
      <c r="F34" s="103"/>
      <c r="G34" s="34"/>
      <c r="H34" s="103"/>
      <c r="N34" s="117"/>
      <c r="O34" s="114"/>
      <c r="P34" s="112"/>
      <c r="Q34" s="114"/>
      <c r="R34" s="114"/>
      <c r="S34" s="114"/>
      <c r="T34" s="131"/>
      <c r="U34" s="117"/>
      <c r="V34" s="117"/>
      <c r="W34" s="117"/>
      <c r="X34" s="117"/>
      <c r="Y34" s="117"/>
      <c r="Z34" s="117"/>
      <c r="AA34" s="117"/>
      <c r="AB34" s="117"/>
      <c r="AC34" s="117"/>
      <c r="AD34" s="117"/>
      <c r="AE34" s="117"/>
      <c r="AF34" s="117"/>
      <c r="AG34" s="117"/>
      <c r="AH34" s="117"/>
      <c r="AI34" s="117"/>
      <c r="AJ34" s="117"/>
      <c r="AK34" s="117"/>
    </row>
    <row r="35" spans="1:37" s="13" customFormat="1" ht="16.5" thickBot="1">
      <c r="A35" s="167" t="s">
        <v>8</v>
      </c>
      <c r="B35" s="167"/>
      <c r="C35" s="167"/>
      <c r="D35" s="104" t="s">
        <v>64</v>
      </c>
      <c r="E35" s="34"/>
      <c r="F35" s="103"/>
      <c r="G35" s="34"/>
      <c r="H35" s="103"/>
      <c r="N35" s="117"/>
      <c r="O35" s="117"/>
      <c r="P35" s="132"/>
      <c r="Q35" s="117"/>
      <c r="R35" s="117"/>
      <c r="S35" s="117"/>
      <c r="T35" s="114"/>
      <c r="U35" s="117"/>
      <c r="V35" s="117"/>
      <c r="W35" s="117"/>
      <c r="X35" s="117"/>
      <c r="Y35" s="117"/>
      <c r="Z35" s="117"/>
      <c r="AA35" s="117"/>
      <c r="AB35" s="117"/>
      <c r="AC35" s="117"/>
      <c r="AD35" s="117"/>
      <c r="AE35" s="117"/>
      <c r="AF35" s="117"/>
      <c r="AG35" s="117"/>
      <c r="AH35" s="117"/>
      <c r="AI35" s="117"/>
      <c r="AJ35" s="117"/>
      <c r="AK35" s="117"/>
    </row>
    <row r="36" spans="1:37" s="13" customFormat="1" ht="15.75">
      <c r="A36" s="191" t="s">
        <v>96</v>
      </c>
      <c r="B36" s="192"/>
      <c r="C36" s="41" t="s">
        <v>24</v>
      </c>
      <c r="D36" s="103"/>
      <c r="E36" s="44" t="str">
        <f>IF(C37=$N$4,"tipo de protección:","")</f>
        <v>tipo de protección:</v>
      </c>
      <c r="F36" s="155"/>
      <c r="G36" s="156"/>
      <c r="H36" s="156"/>
      <c r="N36" s="117"/>
      <c r="O36" s="117"/>
      <c r="P36" s="112"/>
      <c r="Q36" s="117"/>
      <c r="R36" s="117"/>
      <c r="S36" s="117"/>
      <c r="T36" s="117"/>
      <c r="U36" s="117"/>
      <c r="V36" s="117"/>
      <c r="W36" s="117"/>
      <c r="X36" s="117"/>
      <c r="Y36" s="117"/>
      <c r="Z36" s="117"/>
      <c r="AA36" s="117"/>
      <c r="AB36" s="117"/>
      <c r="AC36" s="117"/>
      <c r="AD36" s="117"/>
      <c r="AE36" s="117"/>
      <c r="AF36" s="117"/>
      <c r="AG36" s="117"/>
      <c r="AH36" s="117"/>
      <c r="AI36" s="117"/>
      <c r="AJ36" s="117"/>
      <c r="AK36" s="117"/>
    </row>
    <row r="37" spans="1:20" ht="15.75">
      <c r="A37" s="175" t="s">
        <v>22</v>
      </c>
      <c r="B37" s="181"/>
      <c r="C37" s="42" t="s">
        <v>24</v>
      </c>
      <c r="F37" s="156"/>
      <c r="G37" s="156"/>
      <c r="H37" s="156"/>
      <c r="O37" s="117"/>
      <c r="P37" s="125"/>
      <c r="Q37" s="117"/>
      <c r="R37" s="117"/>
      <c r="S37" s="117"/>
      <c r="T37" s="117"/>
    </row>
    <row r="38" spans="1:20" ht="16.5" thickBot="1">
      <c r="A38" s="175" t="s">
        <v>23</v>
      </c>
      <c r="B38" s="176"/>
      <c r="C38" s="43" t="s">
        <v>24</v>
      </c>
      <c r="D38" s="49" t="str">
        <f>IF(C38=$N$4,"&lt;&lt; En caso afirmativo, adjuntar fichero","")</f>
        <v>&lt;&lt; En caso afirmativo, adjuntar fichero</v>
      </c>
      <c r="E38" s="17"/>
      <c r="F38" s="21"/>
      <c r="G38" s="17"/>
      <c r="H38" s="22"/>
      <c r="P38" s="125"/>
      <c r="T38" s="117"/>
    </row>
    <row r="39" spans="1:16" ht="16.5" thickBot="1">
      <c r="A39" s="35"/>
      <c r="B39" s="35"/>
      <c r="C39" s="17"/>
      <c r="D39" s="21"/>
      <c r="E39" s="17"/>
      <c r="F39" s="21"/>
      <c r="G39" s="17"/>
      <c r="H39" s="22"/>
      <c r="P39" s="125"/>
    </row>
    <row r="40" spans="1:8" ht="16.5" thickBot="1">
      <c r="A40" s="36" t="s">
        <v>9</v>
      </c>
      <c r="B40" s="195"/>
      <c r="C40" s="196"/>
      <c r="D40" s="196"/>
      <c r="E40" s="196"/>
      <c r="F40" s="196"/>
      <c r="G40" s="196"/>
      <c r="H40" s="197"/>
    </row>
    <row r="41" spans="1:8" ht="15.75">
      <c r="A41" s="35"/>
      <c r="B41" s="185" t="s">
        <v>26</v>
      </c>
      <c r="C41" s="186"/>
      <c r="D41" s="186"/>
      <c r="E41" s="186"/>
      <c r="F41" s="186"/>
      <c r="G41" s="186"/>
      <c r="H41" s="186"/>
    </row>
    <row r="42" spans="1:8" ht="15.75">
      <c r="A42" s="35"/>
      <c r="B42" s="187"/>
      <c r="C42" s="187"/>
      <c r="D42" s="187"/>
      <c r="E42" s="187"/>
      <c r="F42" s="187"/>
      <c r="G42" s="187"/>
      <c r="H42" s="187"/>
    </row>
    <row r="43" spans="1:8" ht="15.75">
      <c r="A43" s="35"/>
      <c r="B43" s="35"/>
      <c r="C43" s="17"/>
      <c r="D43" s="21"/>
      <c r="E43" s="17"/>
      <c r="F43" s="21"/>
      <c r="G43" s="17"/>
      <c r="H43" s="22"/>
    </row>
    <row r="44" spans="1:8" ht="15.75">
      <c r="A44" s="167" t="s">
        <v>10</v>
      </c>
      <c r="B44" s="167"/>
      <c r="C44" s="86" t="s">
        <v>64</v>
      </c>
      <c r="D44" s="40" t="s">
        <v>27</v>
      </c>
      <c r="E44" s="17"/>
      <c r="F44" s="21"/>
      <c r="G44" s="17"/>
      <c r="H44" s="22"/>
    </row>
    <row r="45" spans="4:8" ht="16.5" thickBot="1">
      <c r="D45" s="47" t="s">
        <v>32</v>
      </c>
      <c r="E45" s="17"/>
      <c r="F45" s="21"/>
      <c r="G45" s="47" t="s">
        <v>36</v>
      </c>
      <c r="H45" s="22"/>
    </row>
    <row r="46" spans="1:8" ht="15.75">
      <c r="A46" s="35"/>
      <c r="C46" s="45" t="s">
        <v>28</v>
      </c>
      <c r="D46" s="41" t="s">
        <v>25</v>
      </c>
      <c r="E46" s="46"/>
      <c r="F46" s="37" t="s">
        <v>34</v>
      </c>
      <c r="G46" s="41" t="s">
        <v>25</v>
      </c>
      <c r="H46" s="37"/>
    </row>
    <row r="47" spans="1:8" ht="15.75">
      <c r="A47" s="35"/>
      <c r="C47" s="45" t="s">
        <v>29</v>
      </c>
      <c r="D47" s="42" t="s">
        <v>25</v>
      </c>
      <c r="E47" s="46"/>
      <c r="F47" s="37" t="s">
        <v>33</v>
      </c>
      <c r="G47" s="42" t="s">
        <v>25</v>
      </c>
      <c r="H47" s="37"/>
    </row>
    <row r="48" spans="1:8" ht="16.5" thickBot="1">
      <c r="A48" s="23"/>
      <c r="C48" s="37" t="s">
        <v>30</v>
      </c>
      <c r="D48" s="42" t="s">
        <v>25</v>
      </c>
      <c r="E48" s="37"/>
      <c r="F48" s="37" t="s">
        <v>35</v>
      </c>
      <c r="G48" s="43" t="s">
        <v>25</v>
      </c>
      <c r="H48" s="48">
        <f>IF(G48=$N$4,"(!)","")</f>
      </c>
    </row>
    <row r="49" spans="1:8" ht="16.5" thickBot="1">
      <c r="A49" s="23"/>
      <c r="B49" s="37"/>
      <c r="C49" s="37" t="s">
        <v>31</v>
      </c>
      <c r="D49" s="43" t="s">
        <v>25</v>
      </c>
      <c r="E49" s="182">
        <f>IF(G48=$N$4,"(!) Incluir información para identificación (composición, …)","")</f>
      </c>
      <c r="F49" s="183"/>
      <c r="G49" s="183"/>
      <c r="H49" s="183"/>
    </row>
    <row r="50" spans="1:8" ht="15.75">
      <c r="A50" s="25"/>
      <c r="B50" s="24"/>
      <c r="C50" s="24"/>
      <c r="D50" s="24"/>
      <c r="E50" s="26"/>
      <c r="F50" s="26"/>
      <c r="G50" s="26"/>
      <c r="H50" s="27"/>
    </row>
    <row r="51" spans="1:8" ht="15" customHeight="1">
      <c r="A51" s="167" t="s">
        <v>11</v>
      </c>
      <c r="B51" s="167"/>
      <c r="C51" s="167"/>
      <c r="D51" s="167"/>
      <c r="E51" s="88" t="s">
        <v>64</v>
      </c>
      <c r="F51" s="50"/>
      <c r="G51" s="50"/>
      <c r="H51" s="50"/>
    </row>
    <row r="52" spans="1:8" ht="15.75">
      <c r="A52" s="17"/>
      <c r="B52" s="17"/>
      <c r="C52" s="17"/>
      <c r="D52" s="17"/>
      <c r="E52" s="50"/>
      <c r="F52" s="50"/>
      <c r="G52" s="50"/>
      <c r="H52" s="50"/>
    </row>
    <row r="53" spans="1:13" ht="15.75">
      <c r="A53" s="28" t="s">
        <v>12</v>
      </c>
      <c r="B53" s="29"/>
      <c r="C53" s="30" t="s">
        <v>192</v>
      </c>
      <c r="D53" s="17"/>
      <c r="E53" s="5"/>
      <c r="F53" s="8"/>
      <c r="G53" s="55" t="s">
        <v>191</v>
      </c>
      <c r="H53" s="17"/>
      <c r="I53" s="8"/>
      <c r="J53" s="8"/>
      <c r="K53" s="8"/>
      <c r="L53" s="8"/>
      <c r="M53" s="8"/>
    </row>
    <row r="54" spans="1:37" s="17" customFormat="1" ht="15" customHeight="1">
      <c r="A54" s="28"/>
      <c r="B54" s="29"/>
      <c r="C54" s="30"/>
      <c r="E54" s="5"/>
      <c r="F54" s="8"/>
      <c r="G54" s="108"/>
      <c r="I54" s="1"/>
      <c r="J54" s="1"/>
      <c r="K54" s="1"/>
      <c r="N54" s="114"/>
      <c r="O54" s="114"/>
      <c r="P54" s="112"/>
      <c r="Q54" s="114"/>
      <c r="R54" s="114"/>
      <c r="S54" s="114"/>
      <c r="T54" s="114"/>
      <c r="U54" s="114"/>
      <c r="V54" s="114"/>
      <c r="W54" s="114"/>
      <c r="X54" s="114"/>
      <c r="Y54" s="114"/>
      <c r="Z54" s="114"/>
      <c r="AA54" s="114"/>
      <c r="AB54" s="114"/>
      <c r="AC54" s="114"/>
      <c r="AD54" s="114"/>
      <c r="AE54" s="114"/>
      <c r="AF54" s="114"/>
      <c r="AG54" s="114"/>
      <c r="AH54" s="114"/>
      <c r="AI54" s="114"/>
      <c r="AJ54" s="114"/>
      <c r="AK54" s="114"/>
    </row>
    <row r="55" spans="1:37" s="17" customFormat="1" ht="15.75">
      <c r="A55" s="109" t="s">
        <v>141</v>
      </c>
      <c r="B55" s="29"/>
      <c r="C55" s="170"/>
      <c r="D55" s="171"/>
      <c r="E55" s="171"/>
      <c r="F55" s="171"/>
      <c r="G55" s="171"/>
      <c r="H55" s="172"/>
      <c r="I55" s="1"/>
      <c r="J55" s="1"/>
      <c r="K55" s="1"/>
      <c r="N55" s="114"/>
      <c r="O55" s="114"/>
      <c r="P55" s="112"/>
      <c r="Q55" s="114"/>
      <c r="R55" s="114"/>
      <c r="S55" s="114"/>
      <c r="T55" s="114"/>
      <c r="U55" s="114"/>
      <c r="V55" s="114"/>
      <c r="W55" s="114"/>
      <c r="X55" s="114"/>
      <c r="Y55" s="114"/>
      <c r="Z55" s="114"/>
      <c r="AA55" s="114"/>
      <c r="AB55" s="114"/>
      <c r="AC55" s="114"/>
      <c r="AD55" s="114"/>
      <c r="AE55" s="114"/>
      <c r="AF55" s="114"/>
      <c r="AG55" s="114"/>
      <c r="AH55" s="114"/>
      <c r="AI55" s="114"/>
      <c r="AJ55" s="114"/>
      <c r="AK55" s="114"/>
    </row>
    <row r="56" spans="1:37" s="17" customFormat="1" ht="15.75">
      <c r="A56" s="28"/>
      <c r="B56" s="29"/>
      <c r="E56" s="51"/>
      <c r="F56" s="51"/>
      <c r="G56" s="51"/>
      <c r="H56" s="51"/>
      <c r="I56" s="1"/>
      <c r="J56" s="1"/>
      <c r="K56" s="1"/>
      <c r="N56" s="114"/>
      <c r="O56" s="133"/>
      <c r="P56" s="112"/>
      <c r="Q56" s="133"/>
      <c r="R56" s="133"/>
      <c r="S56" s="133"/>
      <c r="T56" s="114"/>
      <c r="U56" s="114"/>
      <c r="V56" s="114"/>
      <c r="W56" s="114"/>
      <c r="X56" s="114"/>
      <c r="Y56" s="114"/>
      <c r="Z56" s="114"/>
      <c r="AA56" s="114"/>
      <c r="AB56" s="114"/>
      <c r="AC56" s="114"/>
      <c r="AD56" s="114"/>
      <c r="AE56" s="114"/>
      <c r="AF56" s="114"/>
      <c r="AG56" s="114"/>
      <c r="AH56" s="114"/>
      <c r="AI56" s="114"/>
      <c r="AJ56" s="114"/>
      <c r="AK56" s="114"/>
    </row>
    <row r="57" spans="1:37" s="17" customFormat="1" ht="15.75">
      <c r="A57" s="2" t="s">
        <v>190</v>
      </c>
      <c r="B57" s="32"/>
      <c r="C57" s="33"/>
      <c r="D57" s="8"/>
      <c r="E57" s="3"/>
      <c r="F57" s="3"/>
      <c r="G57" s="51"/>
      <c r="H57" s="51"/>
      <c r="I57" s="1"/>
      <c r="J57" s="1"/>
      <c r="K57" s="1"/>
      <c r="N57" s="134"/>
      <c r="O57" s="114"/>
      <c r="P57" s="112"/>
      <c r="Q57" s="114"/>
      <c r="R57" s="114"/>
      <c r="S57" s="114"/>
      <c r="T57" s="114"/>
      <c r="U57" s="114"/>
      <c r="V57" s="114"/>
      <c r="W57" s="114"/>
      <c r="X57" s="114"/>
      <c r="Y57" s="114"/>
      <c r="Z57" s="114"/>
      <c r="AA57" s="114"/>
      <c r="AB57" s="114"/>
      <c r="AC57" s="114"/>
      <c r="AD57" s="114"/>
      <c r="AE57" s="114"/>
      <c r="AF57" s="114"/>
      <c r="AG57" s="114"/>
      <c r="AH57" s="114"/>
      <c r="AI57" s="114"/>
      <c r="AJ57" s="114"/>
      <c r="AK57" s="114"/>
    </row>
    <row r="58" spans="1:37" s="17" customFormat="1" ht="15.75">
      <c r="A58" s="2"/>
      <c r="B58" s="32"/>
      <c r="C58" s="33"/>
      <c r="D58" s="8"/>
      <c r="E58" s="3"/>
      <c r="F58" s="3"/>
      <c r="G58" s="51"/>
      <c r="H58" s="51"/>
      <c r="I58" s="1"/>
      <c r="J58" s="1"/>
      <c r="K58" s="1"/>
      <c r="N58" s="114"/>
      <c r="O58" s="114"/>
      <c r="P58" s="135"/>
      <c r="Q58" s="114"/>
      <c r="R58" s="114"/>
      <c r="S58" s="114"/>
      <c r="T58" s="114"/>
      <c r="U58" s="114"/>
      <c r="V58" s="114"/>
      <c r="W58" s="114"/>
      <c r="X58" s="114"/>
      <c r="Y58" s="114"/>
      <c r="Z58" s="114"/>
      <c r="AA58" s="114"/>
      <c r="AB58" s="114"/>
      <c r="AC58" s="114"/>
      <c r="AD58" s="114"/>
      <c r="AE58" s="114"/>
      <c r="AF58" s="114"/>
      <c r="AG58" s="114"/>
      <c r="AH58" s="114"/>
      <c r="AI58" s="114"/>
      <c r="AJ58" s="114"/>
      <c r="AK58" s="114"/>
    </row>
    <row r="59" spans="1:37" s="17" customFormat="1" ht="15.75">
      <c r="A59" s="173" t="str">
        <f>IF(AND(C60&lt;&gt;"",F60&lt;&gt;"",C61&lt;&gt;"",F61&lt;&gt;"",OR(C55&lt;&gt;O11,C63&lt;&gt;"")),"",$P$14)</f>
        <v>¡No olvide especificar todas las condiciones de medida antes de enviar este fichero!</v>
      </c>
      <c r="B59" s="174"/>
      <c r="C59" s="174"/>
      <c r="D59" s="174"/>
      <c r="E59" s="174"/>
      <c r="F59" s="174"/>
      <c r="G59" s="174"/>
      <c r="H59" s="174"/>
      <c r="I59" s="1"/>
      <c r="J59" s="1"/>
      <c r="K59" s="1"/>
      <c r="N59" s="114"/>
      <c r="O59" s="114"/>
      <c r="P59" s="112"/>
      <c r="Q59" s="114"/>
      <c r="R59" s="114"/>
      <c r="S59" s="114"/>
      <c r="T59" s="114"/>
      <c r="U59" s="114"/>
      <c r="V59" s="114"/>
      <c r="W59" s="114"/>
      <c r="X59" s="114"/>
      <c r="Y59" s="114"/>
      <c r="Z59" s="114"/>
      <c r="AA59" s="114"/>
      <c r="AB59" s="114"/>
      <c r="AC59" s="114"/>
      <c r="AD59" s="114"/>
      <c r="AE59" s="114"/>
      <c r="AF59" s="114"/>
      <c r="AG59" s="114"/>
      <c r="AH59" s="114"/>
      <c r="AI59" s="114"/>
      <c r="AJ59" s="114"/>
      <c r="AK59" s="114"/>
    </row>
    <row r="60" spans="2:37" s="17" customFormat="1" ht="15.75">
      <c r="B60" s="19" t="str">
        <f>$P$4</f>
        <v>2th inicial=</v>
      </c>
      <c r="C60" s="57"/>
      <c r="E60" s="19" t="str">
        <f>$P$5</f>
        <v>2th final=</v>
      </c>
      <c r="F60" s="58"/>
      <c r="I60" s="1"/>
      <c r="J60" s="1"/>
      <c r="K60" s="1"/>
      <c r="N60" s="114"/>
      <c r="O60" s="114"/>
      <c r="P60" s="112"/>
      <c r="Q60" s="114"/>
      <c r="R60" s="114"/>
      <c r="S60" s="114"/>
      <c r="T60" s="114"/>
      <c r="U60" s="114"/>
      <c r="V60" s="114"/>
      <c r="W60" s="114"/>
      <c r="X60" s="114"/>
      <c r="Y60" s="114"/>
      <c r="Z60" s="114"/>
      <c r="AA60" s="114"/>
      <c r="AB60" s="114"/>
      <c r="AC60" s="114"/>
      <c r="AD60" s="114"/>
      <c r="AE60" s="114"/>
      <c r="AF60" s="114"/>
      <c r="AG60" s="114"/>
      <c r="AH60" s="114"/>
      <c r="AI60" s="114"/>
      <c r="AJ60" s="114"/>
      <c r="AK60" s="114"/>
    </row>
    <row r="61" spans="2:37" s="17" customFormat="1" ht="15.75">
      <c r="B61" s="19" t="str">
        <f>$P$6</f>
        <v>paso 2th=</v>
      </c>
      <c r="C61" s="151"/>
      <c r="E61" s="19" t="str">
        <f>$P$7</f>
        <v>seg/paso=</v>
      </c>
      <c r="F61" s="58"/>
      <c r="G61" s="56"/>
      <c r="H61" s="51"/>
      <c r="I61" s="1"/>
      <c r="J61" s="1"/>
      <c r="K61" s="1"/>
      <c r="N61" s="114"/>
      <c r="O61" s="114"/>
      <c r="P61" s="112"/>
      <c r="Q61" s="114"/>
      <c r="R61" s="114"/>
      <c r="S61" s="114"/>
      <c r="T61" s="114"/>
      <c r="U61" s="114"/>
      <c r="V61" s="114"/>
      <c r="W61" s="114"/>
      <c r="X61" s="114"/>
      <c r="Y61" s="114"/>
      <c r="Z61" s="114"/>
      <c r="AA61" s="114"/>
      <c r="AB61" s="114"/>
      <c r="AC61" s="114"/>
      <c r="AD61" s="114"/>
      <c r="AE61" s="114"/>
      <c r="AF61" s="114"/>
      <c r="AG61" s="114"/>
      <c r="AH61" s="114"/>
      <c r="AI61" s="114"/>
      <c r="AJ61" s="114"/>
      <c r="AK61" s="114"/>
    </row>
    <row r="62" spans="1:37" s="17" customFormat="1" ht="15.75">
      <c r="A62" s="31"/>
      <c r="B62" s="32"/>
      <c r="C62" s="33"/>
      <c r="E62" s="3"/>
      <c r="F62" s="3"/>
      <c r="G62" s="51"/>
      <c r="H62" s="51"/>
      <c r="I62" s="1"/>
      <c r="J62" s="1"/>
      <c r="K62" s="1"/>
      <c r="N62" s="114"/>
      <c r="O62" s="114"/>
      <c r="P62" s="112"/>
      <c r="Q62" s="114"/>
      <c r="R62" s="114"/>
      <c r="S62" s="114"/>
      <c r="T62" s="114"/>
      <c r="U62" s="114"/>
      <c r="V62" s="114"/>
      <c r="W62" s="114"/>
      <c r="X62" s="114"/>
      <c r="Y62" s="114"/>
      <c r="Z62" s="114"/>
      <c r="AA62" s="114"/>
      <c r="AB62" s="114"/>
      <c r="AC62" s="114"/>
      <c r="AD62" s="114"/>
      <c r="AE62" s="114"/>
      <c r="AF62" s="114"/>
      <c r="AG62" s="114"/>
      <c r="AH62" s="114"/>
      <c r="AI62" s="114"/>
      <c r="AJ62" s="114"/>
      <c r="AK62" s="114"/>
    </row>
    <row r="63" spans="1:37" s="17" customFormat="1" ht="15.75">
      <c r="A63" s="2"/>
      <c r="B63" s="19">
        <f>IF($C$55=$O$11,$P$8,"")</f>
      </c>
      <c r="C63" s="110"/>
      <c r="E63" s="19" t="str">
        <f>IF($C$55&lt;&gt;$O$11,$P$19,"")</f>
        <v>offset omega=</v>
      </c>
      <c r="F63" s="152"/>
      <c r="G63" s="51"/>
      <c r="H63" s="51"/>
      <c r="I63" s="1"/>
      <c r="J63" s="1"/>
      <c r="K63" s="1"/>
      <c r="N63" s="114"/>
      <c r="O63" s="114"/>
      <c r="P63" s="112"/>
      <c r="Q63" s="114"/>
      <c r="R63" s="114"/>
      <c r="S63" s="114"/>
      <c r="T63" s="114"/>
      <c r="U63" s="114"/>
      <c r="V63" s="114"/>
      <c r="W63" s="114"/>
      <c r="X63" s="114"/>
      <c r="Y63" s="114"/>
      <c r="Z63" s="114"/>
      <c r="AA63" s="114"/>
      <c r="AB63" s="114"/>
      <c r="AC63" s="114"/>
      <c r="AD63" s="114"/>
      <c r="AE63" s="114"/>
      <c r="AF63" s="114"/>
      <c r="AG63" s="114"/>
      <c r="AH63" s="114"/>
      <c r="AI63" s="114"/>
      <c r="AJ63" s="114"/>
      <c r="AK63" s="114"/>
    </row>
    <row r="64" spans="1:37" s="17" customFormat="1" ht="15.75">
      <c r="A64" s="31"/>
      <c r="B64" s="32"/>
      <c r="C64" s="33"/>
      <c r="E64" s="3"/>
      <c r="F64" s="3"/>
      <c r="G64" s="51"/>
      <c r="H64" s="51"/>
      <c r="I64" s="1"/>
      <c r="J64" s="1"/>
      <c r="K64" s="1"/>
      <c r="N64" s="114"/>
      <c r="O64" s="114"/>
      <c r="P64" s="112"/>
      <c r="Q64" s="114"/>
      <c r="R64" s="114"/>
      <c r="S64" s="114"/>
      <c r="T64" s="114"/>
      <c r="U64" s="114"/>
      <c r="V64" s="114"/>
      <c r="W64" s="114"/>
      <c r="X64" s="114"/>
      <c r="Y64" s="114"/>
      <c r="Z64" s="114"/>
      <c r="AA64" s="114"/>
      <c r="AB64" s="114"/>
      <c r="AC64" s="114"/>
      <c r="AD64" s="114"/>
      <c r="AE64" s="114"/>
      <c r="AF64" s="114"/>
      <c r="AG64" s="114"/>
      <c r="AH64" s="114"/>
      <c r="AI64" s="114"/>
      <c r="AJ64" s="114"/>
      <c r="AK64" s="114"/>
    </row>
    <row r="65" spans="1:37" s="17" customFormat="1" ht="15.75">
      <c r="A65" s="109" t="s">
        <v>196</v>
      </c>
      <c r="B65" s="29"/>
      <c r="C65" s="149" t="s">
        <v>25</v>
      </c>
      <c r="D65" s="193"/>
      <c r="E65" s="194"/>
      <c r="F65" s="194"/>
      <c r="G65" s="194"/>
      <c r="H65" s="194"/>
      <c r="I65" s="1"/>
      <c r="J65" s="1"/>
      <c r="K65" s="1"/>
      <c r="N65" s="114"/>
      <c r="O65" s="114"/>
      <c r="P65" s="112"/>
      <c r="Q65" s="114"/>
      <c r="R65" s="114"/>
      <c r="S65" s="114"/>
      <c r="T65" s="114"/>
      <c r="U65" s="114"/>
      <c r="V65" s="114"/>
      <c r="W65" s="114"/>
      <c r="X65" s="114"/>
      <c r="Y65" s="114"/>
      <c r="Z65" s="114"/>
      <c r="AA65" s="114"/>
      <c r="AB65" s="114"/>
      <c r="AC65" s="114"/>
      <c r="AD65" s="114"/>
      <c r="AE65" s="114"/>
      <c r="AF65" s="114"/>
      <c r="AG65" s="114"/>
      <c r="AH65" s="114"/>
      <c r="AI65" s="114"/>
      <c r="AJ65" s="114"/>
      <c r="AK65" s="114"/>
    </row>
    <row r="66" spans="1:37" s="17" customFormat="1" ht="15.75">
      <c r="A66" s="28"/>
      <c r="B66" s="29"/>
      <c r="E66" s="51"/>
      <c r="F66" s="51"/>
      <c r="G66" s="51"/>
      <c r="H66" s="51"/>
      <c r="I66" s="1"/>
      <c r="J66" s="1"/>
      <c r="K66" s="1"/>
      <c r="N66" s="114"/>
      <c r="O66" s="133"/>
      <c r="P66" s="112"/>
      <c r="Q66" s="133"/>
      <c r="R66" s="133"/>
      <c r="S66" s="133"/>
      <c r="T66" s="114"/>
      <c r="U66" s="114"/>
      <c r="V66" s="114"/>
      <c r="W66" s="114"/>
      <c r="X66" s="114"/>
      <c r="Y66" s="114"/>
      <c r="Z66" s="114"/>
      <c r="AA66" s="114"/>
      <c r="AB66" s="114"/>
      <c r="AC66" s="114"/>
      <c r="AD66" s="114"/>
      <c r="AE66" s="114"/>
      <c r="AF66" s="114"/>
      <c r="AG66" s="114"/>
      <c r="AH66" s="114"/>
      <c r="AI66" s="114"/>
      <c r="AJ66" s="114"/>
      <c r="AK66" s="114"/>
    </row>
    <row r="67" spans="1:37" s="17" customFormat="1" ht="15.75">
      <c r="A67" s="173">
        <f>IF(C65&lt;&gt;$N$4,"",IF(AND(C68&lt;&gt;"",C69&lt;&gt;"",F69&lt;&gt;"",C71&lt;&gt;""),"",$P$14))</f>
      </c>
      <c r="B67" s="174"/>
      <c r="C67" s="174"/>
      <c r="D67" s="174"/>
      <c r="E67" s="174"/>
      <c r="F67" s="174"/>
      <c r="G67" s="174"/>
      <c r="H67" s="174"/>
      <c r="I67" s="1"/>
      <c r="J67" s="1"/>
      <c r="K67" s="1"/>
      <c r="N67" s="114"/>
      <c r="O67" s="114"/>
      <c r="P67" s="112"/>
      <c r="Q67" s="114"/>
      <c r="R67" s="114"/>
      <c r="S67" s="114"/>
      <c r="T67" s="114"/>
      <c r="U67" s="114"/>
      <c r="V67" s="114"/>
      <c r="W67" s="114"/>
      <c r="X67" s="114"/>
      <c r="Y67" s="114"/>
      <c r="Z67" s="114"/>
      <c r="AA67" s="114"/>
      <c r="AB67" s="114"/>
      <c r="AC67" s="114"/>
      <c r="AD67" s="114"/>
      <c r="AE67" s="114"/>
      <c r="AF67" s="114"/>
      <c r="AG67" s="114"/>
      <c r="AH67" s="114"/>
      <c r="AI67" s="114"/>
      <c r="AJ67" s="114"/>
      <c r="AK67" s="114"/>
    </row>
    <row r="68" spans="2:37" s="17" customFormat="1" ht="15.75">
      <c r="B68" s="19">
        <f>IF($C$65=$N$4,$P$17,"")</f>
      </c>
      <c r="C68" s="110"/>
      <c r="E68" s="37"/>
      <c r="F68" s="150"/>
      <c r="I68" s="1"/>
      <c r="J68" s="1"/>
      <c r="K68" s="1"/>
      <c r="N68" s="114"/>
      <c r="O68" s="114"/>
      <c r="P68" s="112"/>
      <c r="Q68" s="114"/>
      <c r="R68" s="114"/>
      <c r="S68" s="114"/>
      <c r="T68" s="114"/>
      <c r="U68" s="114"/>
      <c r="V68" s="114"/>
      <c r="W68" s="114"/>
      <c r="X68" s="114"/>
      <c r="Y68" s="114"/>
      <c r="Z68" s="114"/>
      <c r="AA68" s="114"/>
      <c r="AB68" s="114"/>
      <c r="AC68" s="114"/>
      <c r="AD68" s="114"/>
      <c r="AE68" s="114"/>
      <c r="AF68" s="114"/>
      <c r="AG68" s="114"/>
      <c r="AH68" s="114"/>
      <c r="AI68" s="114"/>
      <c r="AJ68" s="114"/>
      <c r="AK68" s="114"/>
    </row>
    <row r="69" spans="2:37" s="17" customFormat="1" ht="15.75">
      <c r="B69" s="19">
        <f>IF($C$65=$N$4,$P$18,"")</f>
      </c>
      <c r="C69" s="110"/>
      <c r="E69" s="19">
        <f>IF($C$65=$N$4,$P$7,"")</f>
      </c>
      <c r="F69" s="110"/>
      <c r="G69" s="56"/>
      <c r="H69" s="51"/>
      <c r="I69" s="1"/>
      <c r="J69" s="1"/>
      <c r="K69" s="1"/>
      <c r="N69" s="114"/>
      <c r="O69" s="114"/>
      <c r="P69" s="112"/>
      <c r="Q69" s="114"/>
      <c r="R69" s="114"/>
      <c r="S69" s="114"/>
      <c r="T69" s="114"/>
      <c r="U69" s="114"/>
      <c r="V69" s="114"/>
      <c r="W69" s="114"/>
      <c r="X69" s="114"/>
      <c r="Y69" s="114"/>
      <c r="Z69" s="114"/>
      <c r="AA69" s="114"/>
      <c r="AB69" s="114"/>
      <c r="AC69" s="114"/>
      <c r="AD69" s="114"/>
      <c r="AE69" s="114"/>
      <c r="AF69" s="114"/>
      <c r="AG69" s="114"/>
      <c r="AH69" s="114"/>
      <c r="AI69" s="114"/>
      <c r="AJ69" s="114"/>
      <c r="AK69" s="114"/>
    </row>
    <row r="70" spans="1:37" s="17" customFormat="1" ht="15.75">
      <c r="A70" s="31"/>
      <c r="B70" s="32"/>
      <c r="C70" s="33"/>
      <c r="E70" s="3"/>
      <c r="F70" s="3"/>
      <c r="G70" s="51"/>
      <c r="H70" s="51"/>
      <c r="I70" s="1"/>
      <c r="J70" s="1"/>
      <c r="K70" s="1"/>
      <c r="N70" s="114"/>
      <c r="O70" s="114"/>
      <c r="P70" s="112"/>
      <c r="Q70" s="114"/>
      <c r="R70" s="114"/>
      <c r="S70" s="114"/>
      <c r="T70" s="114"/>
      <c r="U70" s="114"/>
      <c r="V70" s="114"/>
      <c r="W70" s="114"/>
      <c r="X70" s="114"/>
      <c r="Y70" s="114"/>
      <c r="Z70" s="114"/>
      <c r="AA70" s="114"/>
      <c r="AB70" s="114"/>
      <c r="AC70" s="114"/>
      <c r="AD70" s="114"/>
      <c r="AE70" s="114"/>
      <c r="AF70" s="114"/>
      <c r="AG70" s="114"/>
      <c r="AH70" s="114"/>
      <c r="AI70" s="114"/>
      <c r="AJ70" s="114"/>
      <c r="AK70" s="114"/>
    </row>
    <row r="71" spans="1:37" s="17" customFormat="1" ht="15.75">
      <c r="A71" s="2"/>
      <c r="B71" s="19">
        <f>IF($C$65=$N$4,$P$16,"")</f>
      </c>
      <c r="C71" s="110"/>
      <c r="E71" s="3"/>
      <c r="F71" s="3"/>
      <c r="G71" s="51"/>
      <c r="H71" s="51"/>
      <c r="I71" s="1"/>
      <c r="J71" s="1"/>
      <c r="K71" s="1"/>
      <c r="N71" s="114"/>
      <c r="O71" s="114"/>
      <c r="P71" s="112"/>
      <c r="Q71" s="114"/>
      <c r="R71" s="114"/>
      <c r="S71" s="114"/>
      <c r="T71" s="114"/>
      <c r="U71" s="114"/>
      <c r="V71" s="114"/>
      <c r="W71" s="114"/>
      <c r="X71" s="114"/>
      <c r="Y71" s="114"/>
      <c r="Z71" s="114"/>
      <c r="AA71" s="114"/>
      <c r="AB71" s="114"/>
      <c r="AC71" s="114"/>
      <c r="AD71" s="114"/>
      <c r="AE71" s="114"/>
      <c r="AF71" s="114"/>
      <c r="AG71" s="114"/>
      <c r="AH71" s="114"/>
      <c r="AI71" s="114"/>
      <c r="AJ71" s="114"/>
      <c r="AK71" s="114"/>
    </row>
    <row r="72" spans="1:37" s="17" customFormat="1" ht="15.75">
      <c r="A72" s="31"/>
      <c r="B72" s="32"/>
      <c r="C72" s="33"/>
      <c r="E72" s="3"/>
      <c r="F72" s="3"/>
      <c r="G72" s="51"/>
      <c r="H72" s="51"/>
      <c r="I72" s="1"/>
      <c r="J72" s="1"/>
      <c r="K72" s="1"/>
      <c r="N72" s="114"/>
      <c r="O72" s="114"/>
      <c r="P72" s="112"/>
      <c r="Q72" s="114"/>
      <c r="R72" s="114"/>
      <c r="S72" s="114"/>
      <c r="T72" s="114"/>
      <c r="U72" s="114"/>
      <c r="V72" s="114"/>
      <c r="W72" s="114"/>
      <c r="X72" s="114"/>
      <c r="Y72" s="114"/>
      <c r="Z72" s="114"/>
      <c r="AA72" s="114"/>
      <c r="AB72" s="114"/>
      <c r="AC72" s="114"/>
      <c r="AD72" s="114"/>
      <c r="AE72" s="114"/>
      <c r="AF72" s="114"/>
      <c r="AG72" s="114"/>
      <c r="AH72" s="114"/>
      <c r="AI72" s="114"/>
      <c r="AJ72" s="114"/>
      <c r="AK72" s="114"/>
    </row>
    <row r="73" spans="1:37" s="17" customFormat="1" ht="15.75">
      <c r="A73" s="31"/>
      <c r="B73" s="32"/>
      <c r="C73" s="33"/>
      <c r="D73" s="52" t="s">
        <v>13</v>
      </c>
      <c r="E73" s="3"/>
      <c r="F73" s="3"/>
      <c r="G73" s="51"/>
      <c r="H73" s="51"/>
      <c r="I73" s="1"/>
      <c r="J73" s="1"/>
      <c r="K73" s="1"/>
      <c r="N73" s="114"/>
      <c r="O73" s="114"/>
      <c r="P73" s="112"/>
      <c r="Q73" s="114"/>
      <c r="R73" s="114"/>
      <c r="S73" s="114"/>
      <c r="T73" s="114"/>
      <c r="U73" s="114"/>
      <c r="V73" s="114"/>
      <c r="W73" s="114"/>
      <c r="X73" s="114"/>
      <c r="Y73" s="114"/>
      <c r="Z73" s="114"/>
      <c r="AA73" s="114"/>
      <c r="AB73" s="114"/>
      <c r="AC73" s="114"/>
      <c r="AD73" s="114"/>
      <c r="AE73" s="114"/>
      <c r="AF73" s="114"/>
      <c r="AG73" s="114"/>
      <c r="AH73" s="114"/>
      <c r="AI73" s="114"/>
      <c r="AJ73" s="114"/>
      <c r="AK73" s="114"/>
    </row>
    <row r="74" spans="1:37" s="17" customFormat="1" ht="15.75">
      <c r="A74" s="31"/>
      <c r="B74" s="32"/>
      <c r="C74" s="33"/>
      <c r="D74" s="52" t="s">
        <v>97</v>
      </c>
      <c r="E74" s="3"/>
      <c r="F74" s="3"/>
      <c r="G74" s="51"/>
      <c r="H74" s="51"/>
      <c r="I74" s="1"/>
      <c r="J74" s="1"/>
      <c r="K74" s="1"/>
      <c r="N74" s="114"/>
      <c r="O74" s="114"/>
      <c r="P74" s="112"/>
      <c r="Q74" s="114"/>
      <c r="R74" s="114"/>
      <c r="S74" s="114"/>
      <c r="T74" s="114"/>
      <c r="U74" s="114"/>
      <c r="V74" s="114"/>
      <c r="W74" s="114"/>
      <c r="X74" s="114"/>
      <c r="Y74" s="114"/>
      <c r="Z74" s="114"/>
      <c r="AA74" s="114"/>
      <c r="AB74" s="114"/>
      <c r="AC74" s="114"/>
      <c r="AD74" s="114"/>
      <c r="AE74" s="114"/>
      <c r="AF74" s="114"/>
      <c r="AG74" s="114"/>
      <c r="AH74" s="114"/>
      <c r="AI74" s="114"/>
      <c r="AJ74" s="114"/>
      <c r="AK74" s="114"/>
    </row>
    <row r="75" spans="1:37" s="17" customFormat="1" ht="15.75">
      <c r="A75" s="31"/>
      <c r="B75" s="32"/>
      <c r="C75" s="33"/>
      <c r="D75" s="52"/>
      <c r="E75" s="3"/>
      <c r="F75" s="3"/>
      <c r="G75" s="51"/>
      <c r="H75" s="51"/>
      <c r="I75" s="1"/>
      <c r="J75" s="1"/>
      <c r="K75" s="1"/>
      <c r="N75" s="114"/>
      <c r="O75" s="114"/>
      <c r="P75" s="112"/>
      <c r="Q75" s="114"/>
      <c r="R75" s="114"/>
      <c r="S75" s="114"/>
      <c r="T75" s="114"/>
      <c r="U75" s="114"/>
      <c r="V75" s="114"/>
      <c r="W75" s="114"/>
      <c r="X75" s="114"/>
      <c r="Y75" s="114"/>
      <c r="Z75" s="114"/>
      <c r="AA75" s="114"/>
      <c r="AB75" s="114"/>
      <c r="AC75" s="114"/>
      <c r="AD75" s="114"/>
      <c r="AE75" s="114"/>
      <c r="AF75" s="114"/>
      <c r="AG75" s="114"/>
      <c r="AH75" s="114"/>
      <c r="AI75" s="114"/>
      <c r="AJ75" s="114"/>
      <c r="AK75" s="114"/>
    </row>
    <row r="76" spans="1:37" s="17" customFormat="1" ht="15.75">
      <c r="A76" s="67" t="s">
        <v>9</v>
      </c>
      <c r="B76" s="32"/>
      <c r="C76" s="33"/>
      <c r="D76" s="8"/>
      <c r="E76" s="3"/>
      <c r="F76" s="3"/>
      <c r="G76" s="51"/>
      <c r="H76" s="51"/>
      <c r="I76" s="1"/>
      <c r="J76" s="1"/>
      <c r="K76" s="1"/>
      <c r="N76" s="114"/>
      <c r="O76" s="114"/>
      <c r="P76" s="112"/>
      <c r="Q76" s="114"/>
      <c r="R76" s="114"/>
      <c r="S76" s="114"/>
      <c r="T76" s="114"/>
      <c r="U76" s="114"/>
      <c r="V76" s="114"/>
      <c r="W76" s="114"/>
      <c r="X76" s="114"/>
      <c r="Y76" s="114"/>
      <c r="Z76" s="114"/>
      <c r="AA76" s="114"/>
      <c r="AB76" s="114"/>
      <c r="AC76" s="114"/>
      <c r="AD76" s="114"/>
      <c r="AE76" s="114"/>
      <c r="AF76" s="114"/>
      <c r="AG76" s="114"/>
      <c r="AH76" s="114"/>
      <c r="AI76" s="114"/>
      <c r="AJ76" s="114"/>
      <c r="AK76" s="114"/>
    </row>
    <row r="77" spans="1:37" s="105" customFormat="1" ht="15.75">
      <c r="A77" s="203"/>
      <c r="B77" s="204"/>
      <c r="C77" s="204"/>
      <c r="D77" s="204"/>
      <c r="E77" s="204"/>
      <c r="F77" s="204"/>
      <c r="G77" s="204"/>
      <c r="H77" s="205"/>
      <c r="N77" s="114"/>
      <c r="O77" s="114"/>
      <c r="P77" s="112"/>
      <c r="Q77" s="114"/>
      <c r="R77" s="114"/>
      <c r="S77" s="114"/>
      <c r="T77" s="114"/>
      <c r="U77" s="136"/>
      <c r="V77" s="136"/>
      <c r="W77" s="136"/>
      <c r="X77" s="136"/>
      <c r="Y77" s="136"/>
      <c r="Z77" s="136"/>
      <c r="AA77" s="136"/>
      <c r="AB77" s="136"/>
      <c r="AC77" s="136"/>
      <c r="AD77" s="136"/>
      <c r="AE77" s="136"/>
      <c r="AF77" s="136"/>
      <c r="AG77" s="136"/>
      <c r="AH77" s="136"/>
      <c r="AI77" s="136"/>
      <c r="AJ77" s="136"/>
      <c r="AK77" s="136"/>
    </row>
    <row r="78" spans="1:37" s="105" customFormat="1" ht="15.75">
      <c r="A78" s="199"/>
      <c r="B78" s="200"/>
      <c r="C78" s="200"/>
      <c r="D78" s="200"/>
      <c r="E78" s="200"/>
      <c r="F78" s="200"/>
      <c r="G78" s="200"/>
      <c r="H78" s="201"/>
      <c r="N78" s="114"/>
      <c r="O78" s="114"/>
      <c r="P78" s="112"/>
      <c r="Q78" s="114"/>
      <c r="R78" s="114"/>
      <c r="S78" s="114"/>
      <c r="T78" s="114"/>
      <c r="U78" s="136"/>
      <c r="V78" s="136"/>
      <c r="W78" s="136"/>
      <c r="X78" s="136"/>
      <c r="Y78" s="136"/>
      <c r="Z78" s="136"/>
      <c r="AA78" s="136"/>
      <c r="AB78" s="136"/>
      <c r="AC78" s="136"/>
      <c r="AD78" s="136"/>
      <c r="AE78" s="136"/>
      <c r="AF78" s="136"/>
      <c r="AG78" s="136"/>
      <c r="AH78" s="136"/>
      <c r="AI78" s="136"/>
      <c r="AJ78" s="136"/>
      <c r="AK78" s="136"/>
    </row>
    <row r="79" spans="1:37" s="105" customFormat="1" ht="15.75">
      <c r="A79" s="199"/>
      <c r="B79" s="200"/>
      <c r="C79" s="200"/>
      <c r="D79" s="200"/>
      <c r="E79" s="200"/>
      <c r="F79" s="200"/>
      <c r="G79" s="200"/>
      <c r="H79" s="201"/>
      <c r="N79" s="137"/>
      <c r="O79" s="137"/>
      <c r="P79" s="112"/>
      <c r="Q79" s="137"/>
      <c r="R79" s="137"/>
      <c r="S79" s="137"/>
      <c r="T79" s="137"/>
      <c r="U79" s="136"/>
      <c r="V79" s="136"/>
      <c r="W79" s="136"/>
      <c r="X79" s="136"/>
      <c r="Y79" s="136"/>
      <c r="Z79" s="136"/>
      <c r="AA79" s="136"/>
      <c r="AB79" s="136"/>
      <c r="AC79" s="136"/>
      <c r="AD79" s="136"/>
      <c r="AE79" s="136"/>
      <c r="AF79" s="136"/>
      <c r="AG79" s="136"/>
      <c r="AH79" s="136"/>
      <c r="AI79" s="136"/>
      <c r="AJ79" s="136"/>
      <c r="AK79" s="136"/>
    </row>
    <row r="80" spans="1:37" s="105" customFormat="1" ht="15.75">
      <c r="A80" s="199"/>
      <c r="B80" s="200"/>
      <c r="C80" s="200"/>
      <c r="D80" s="200"/>
      <c r="E80" s="200"/>
      <c r="F80" s="200"/>
      <c r="G80" s="200"/>
      <c r="H80" s="201"/>
      <c r="N80" s="137"/>
      <c r="O80" s="137"/>
      <c r="P80" s="112"/>
      <c r="Q80" s="137"/>
      <c r="R80" s="137"/>
      <c r="S80" s="137"/>
      <c r="T80" s="137"/>
      <c r="U80" s="136"/>
      <c r="V80" s="136"/>
      <c r="W80" s="136"/>
      <c r="X80" s="136"/>
      <c r="Y80" s="136"/>
      <c r="Z80" s="136"/>
      <c r="AA80" s="136"/>
      <c r="AB80" s="136"/>
      <c r="AC80" s="136"/>
      <c r="AD80" s="136"/>
      <c r="AE80" s="136"/>
      <c r="AF80" s="136"/>
      <c r="AG80" s="136"/>
      <c r="AH80" s="136"/>
      <c r="AI80" s="136"/>
      <c r="AJ80" s="136"/>
      <c r="AK80" s="136"/>
    </row>
    <row r="81" spans="1:37" s="105" customFormat="1" ht="15.75">
      <c r="A81" s="199"/>
      <c r="B81" s="200"/>
      <c r="C81" s="200"/>
      <c r="D81" s="200"/>
      <c r="E81" s="200"/>
      <c r="F81" s="200"/>
      <c r="G81" s="200"/>
      <c r="H81" s="201"/>
      <c r="N81" s="137"/>
      <c r="O81" s="137"/>
      <c r="P81" s="138"/>
      <c r="Q81" s="137"/>
      <c r="R81" s="137"/>
      <c r="S81" s="137"/>
      <c r="T81" s="137"/>
      <c r="U81" s="136"/>
      <c r="V81" s="136"/>
      <c r="W81" s="136"/>
      <c r="X81" s="136"/>
      <c r="Y81" s="136"/>
      <c r="Z81" s="136"/>
      <c r="AA81" s="136"/>
      <c r="AB81" s="136"/>
      <c r="AC81" s="136"/>
      <c r="AD81" s="136"/>
      <c r="AE81" s="136"/>
      <c r="AF81" s="136"/>
      <c r="AG81" s="136"/>
      <c r="AH81" s="136"/>
      <c r="AI81" s="136"/>
      <c r="AJ81" s="136"/>
      <c r="AK81" s="136"/>
    </row>
    <row r="82" spans="1:37" s="105" customFormat="1" ht="15.75">
      <c r="A82" s="199"/>
      <c r="B82" s="200"/>
      <c r="C82" s="200"/>
      <c r="D82" s="200"/>
      <c r="E82" s="200"/>
      <c r="F82" s="200"/>
      <c r="G82" s="200"/>
      <c r="H82" s="201"/>
      <c r="N82" s="137"/>
      <c r="O82" s="137"/>
      <c r="P82" s="138"/>
      <c r="Q82" s="137"/>
      <c r="R82" s="137"/>
      <c r="S82" s="137"/>
      <c r="T82" s="137"/>
      <c r="U82" s="136"/>
      <c r="V82" s="136"/>
      <c r="W82" s="136"/>
      <c r="X82" s="136"/>
      <c r="Y82" s="136"/>
      <c r="Z82" s="136"/>
      <c r="AA82" s="136"/>
      <c r="AB82" s="136"/>
      <c r="AC82" s="136"/>
      <c r="AD82" s="136"/>
      <c r="AE82" s="136"/>
      <c r="AF82" s="136"/>
      <c r="AG82" s="136"/>
      <c r="AH82" s="136"/>
      <c r="AI82" s="136"/>
      <c r="AJ82" s="136"/>
      <c r="AK82" s="136"/>
    </row>
    <row r="83" spans="1:37" s="105" customFormat="1" ht="15.75">
      <c r="A83" s="199"/>
      <c r="B83" s="200"/>
      <c r="C83" s="200"/>
      <c r="D83" s="200"/>
      <c r="E83" s="200"/>
      <c r="F83" s="200"/>
      <c r="G83" s="200"/>
      <c r="H83" s="201"/>
      <c r="N83" s="137"/>
      <c r="O83" s="137"/>
      <c r="P83" s="138"/>
      <c r="Q83" s="137"/>
      <c r="R83" s="137"/>
      <c r="S83" s="137"/>
      <c r="T83" s="137"/>
      <c r="U83" s="136"/>
      <c r="V83" s="136"/>
      <c r="W83" s="136"/>
      <c r="X83" s="136"/>
      <c r="Y83" s="136"/>
      <c r="Z83" s="136"/>
      <c r="AA83" s="136"/>
      <c r="AB83" s="136"/>
      <c r="AC83" s="136"/>
      <c r="AD83" s="136"/>
      <c r="AE83" s="136"/>
      <c r="AF83" s="136"/>
      <c r="AG83" s="136"/>
      <c r="AH83" s="136"/>
      <c r="AI83" s="136"/>
      <c r="AJ83" s="136"/>
      <c r="AK83" s="136"/>
    </row>
    <row r="84" spans="1:37" s="105" customFormat="1" ht="15.75">
      <c r="A84" s="199"/>
      <c r="B84" s="200"/>
      <c r="C84" s="200"/>
      <c r="D84" s="200"/>
      <c r="E84" s="200"/>
      <c r="F84" s="200"/>
      <c r="G84" s="200"/>
      <c r="H84" s="201"/>
      <c r="N84" s="137"/>
      <c r="O84" s="137"/>
      <c r="P84" s="138"/>
      <c r="Q84" s="137"/>
      <c r="R84" s="137"/>
      <c r="S84" s="137"/>
      <c r="T84" s="137"/>
      <c r="U84" s="136"/>
      <c r="V84" s="136"/>
      <c r="W84" s="136"/>
      <c r="X84" s="136"/>
      <c r="Y84" s="136"/>
      <c r="Z84" s="136"/>
      <c r="AA84" s="136"/>
      <c r="AB84" s="136"/>
      <c r="AC84" s="136"/>
      <c r="AD84" s="136"/>
      <c r="AE84" s="136"/>
      <c r="AF84" s="136"/>
      <c r="AG84" s="136"/>
      <c r="AH84" s="136"/>
      <c r="AI84" s="136"/>
      <c r="AJ84" s="136"/>
      <c r="AK84" s="136"/>
    </row>
    <row r="85" spans="1:37" s="105" customFormat="1" ht="15.75">
      <c r="A85" s="188"/>
      <c r="B85" s="189"/>
      <c r="C85" s="189"/>
      <c r="D85" s="189"/>
      <c r="E85" s="189"/>
      <c r="F85" s="189"/>
      <c r="G85" s="189"/>
      <c r="H85" s="190"/>
      <c r="N85" s="137"/>
      <c r="O85" s="137"/>
      <c r="P85" s="138"/>
      <c r="Q85" s="137"/>
      <c r="R85" s="137"/>
      <c r="S85" s="137"/>
      <c r="T85" s="137"/>
      <c r="U85" s="136"/>
      <c r="V85" s="136"/>
      <c r="W85" s="136"/>
      <c r="X85" s="136"/>
      <c r="Y85" s="136"/>
      <c r="Z85" s="136"/>
      <c r="AA85" s="136"/>
      <c r="AB85" s="136"/>
      <c r="AC85" s="136"/>
      <c r="AD85" s="136"/>
      <c r="AE85" s="136"/>
      <c r="AF85" s="136"/>
      <c r="AG85" s="136"/>
      <c r="AH85" s="136"/>
      <c r="AI85" s="136"/>
      <c r="AJ85" s="136"/>
      <c r="AK85" s="136"/>
    </row>
    <row r="86" spans="1:37" s="105" customFormat="1" ht="15.75">
      <c r="A86" s="106"/>
      <c r="B86" s="107"/>
      <c r="C86" s="107"/>
      <c r="D86" s="107"/>
      <c r="E86" s="107"/>
      <c r="F86" s="107"/>
      <c r="G86" s="107"/>
      <c r="H86" s="107"/>
      <c r="N86" s="137"/>
      <c r="O86" s="137"/>
      <c r="P86" s="138"/>
      <c r="Q86" s="137"/>
      <c r="R86" s="137"/>
      <c r="S86" s="137"/>
      <c r="T86" s="137"/>
      <c r="U86" s="136"/>
      <c r="V86" s="136"/>
      <c r="W86" s="136"/>
      <c r="X86" s="136"/>
      <c r="Y86" s="136"/>
      <c r="Z86" s="136"/>
      <c r="AA86" s="136"/>
      <c r="AB86" s="136"/>
      <c r="AC86" s="136"/>
      <c r="AD86" s="136"/>
      <c r="AE86" s="136"/>
      <c r="AF86" s="136"/>
      <c r="AG86" s="136"/>
      <c r="AH86" s="136"/>
      <c r="AI86" s="136"/>
      <c r="AJ86" s="136"/>
      <c r="AK86" s="136"/>
    </row>
    <row r="87" spans="1:37" s="17" customFormat="1" ht="15.75">
      <c r="A87" s="202" t="s">
        <v>134</v>
      </c>
      <c r="B87" s="202"/>
      <c r="C87" s="202"/>
      <c r="D87" s="202"/>
      <c r="E87" s="202"/>
      <c r="F87" s="202"/>
      <c r="G87" s="202"/>
      <c r="H87" s="202"/>
      <c r="I87" s="1"/>
      <c r="J87" s="1"/>
      <c r="K87" s="1"/>
      <c r="N87" s="137"/>
      <c r="O87" s="137"/>
      <c r="P87" s="138"/>
      <c r="Q87" s="137"/>
      <c r="R87" s="137"/>
      <c r="S87" s="137"/>
      <c r="T87" s="137"/>
      <c r="U87" s="114"/>
      <c r="V87" s="114"/>
      <c r="W87" s="114"/>
      <c r="X87" s="114"/>
      <c r="Y87" s="114"/>
      <c r="Z87" s="114"/>
      <c r="AA87" s="114"/>
      <c r="AB87" s="114"/>
      <c r="AC87" s="114"/>
      <c r="AD87" s="114"/>
      <c r="AE87" s="114"/>
      <c r="AF87" s="114"/>
      <c r="AG87" s="114"/>
      <c r="AH87" s="114"/>
      <c r="AI87" s="114"/>
      <c r="AJ87" s="114"/>
      <c r="AK87" s="114"/>
    </row>
    <row r="88" spans="1:37" s="17" customFormat="1" ht="15.75">
      <c r="A88" s="198"/>
      <c r="B88" s="198"/>
      <c r="C88" s="198"/>
      <c r="D88" s="198"/>
      <c r="E88" s="198"/>
      <c r="F88" s="198"/>
      <c r="G88" s="198"/>
      <c r="H88" s="198"/>
      <c r="I88" s="1"/>
      <c r="J88" s="1"/>
      <c r="K88" s="1"/>
      <c r="N88" s="137"/>
      <c r="O88" s="137"/>
      <c r="P88" s="138"/>
      <c r="Q88" s="137"/>
      <c r="R88" s="137"/>
      <c r="S88" s="137"/>
      <c r="T88" s="137"/>
      <c r="U88" s="114"/>
      <c r="V88" s="114"/>
      <c r="W88" s="114"/>
      <c r="X88" s="114"/>
      <c r="Y88" s="114"/>
      <c r="Z88" s="114"/>
      <c r="AA88" s="114"/>
      <c r="AB88" s="114"/>
      <c r="AC88" s="114"/>
      <c r="AD88" s="114"/>
      <c r="AE88" s="114"/>
      <c r="AF88" s="114"/>
      <c r="AG88" s="114"/>
      <c r="AH88" s="114"/>
      <c r="AI88" s="114"/>
      <c r="AJ88" s="114"/>
      <c r="AK88" s="114"/>
    </row>
    <row r="89" spans="1:96" ht="15.75" customHeight="1">
      <c r="A89" s="198"/>
      <c r="B89" s="198"/>
      <c r="C89" s="198"/>
      <c r="D89" s="198"/>
      <c r="E89" s="198"/>
      <c r="F89" s="198"/>
      <c r="G89" s="198"/>
      <c r="H89" s="198"/>
      <c r="L89" s="17"/>
      <c r="M89" s="17"/>
      <c r="N89" s="139"/>
      <c r="P89" s="138"/>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row>
    <row r="90" spans="1:16" ht="15.75">
      <c r="A90" s="198"/>
      <c r="B90" s="198"/>
      <c r="C90" s="198"/>
      <c r="D90" s="198"/>
      <c r="E90" s="198"/>
      <c r="F90" s="198"/>
      <c r="G90" s="198"/>
      <c r="H90" s="198"/>
      <c r="N90" s="139"/>
      <c r="P90" s="138"/>
    </row>
    <row r="91" spans="1:8" ht="15.75">
      <c r="A91" s="198"/>
      <c r="B91" s="198"/>
      <c r="C91" s="198"/>
      <c r="D91" s="198"/>
      <c r="E91" s="198"/>
      <c r="F91" s="198"/>
      <c r="G91" s="198"/>
      <c r="H91" s="198"/>
    </row>
    <row r="92" spans="1:8" ht="15.75">
      <c r="A92" s="198"/>
      <c r="B92" s="198"/>
      <c r="C92" s="198"/>
      <c r="D92" s="198"/>
      <c r="E92" s="198"/>
      <c r="F92" s="198"/>
      <c r="G92" s="198"/>
      <c r="H92" s="198"/>
    </row>
    <row r="93" spans="1:8" ht="15.75">
      <c r="A93" s="198"/>
      <c r="B93" s="198"/>
      <c r="C93" s="198"/>
      <c r="D93" s="198"/>
      <c r="E93" s="198"/>
      <c r="F93" s="198"/>
      <c r="G93" s="198"/>
      <c r="H93" s="198"/>
    </row>
    <row r="94" spans="1:8" ht="15.75">
      <c r="A94" s="198"/>
      <c r="B94" s="198"/>
      <c r="C94" s="198"/>
      <c r="D94" s="198"/>
      <c r="E94" s="198"/>
      <c r="F94" s="198"/>
      <c r="G94" s="198"/>
      <c r="H94" s="198"/>
    </row>
    <row r="95" spans="1:8" ht="15.75">
      <c r="A95" s="198"/>
      <c r="B95" s="198"/>
      <c r="C95" s="198"/>
      <c r="D95" s="198"/>
      <c r="E95" s="198"/>
      <c r="F95" s="198"/>
      <c r="G95" s="198"/>
      <c r="H95" s="198"/>
    </row>
    <row r="96" spans="1:8" ht="15.75">
      <c r="A96" s="17"/>
      <c r="B96" s="17"/>
      <c r="C96" s="17"/>
      <c r="D96" s="17"/>
      <c r="E96" s="17"/>
      <c r="F96" s="17"/>
      <c r="G96" s="17"/>
      <c r="H96" s="17"/>
    </row>
    <row r="97" spans="1:8" ht="15.75">
      <c r="A97" s="17"/>
      <c r="B97" s="17"/>
      <c r="C97" s="17"/>
      <c r="D97" s="17"/>
      <c r="E97" s="17"/>
      <c r="F97" s="17"/>
      <c r="G97" s="17"/>
      <c r="H97" s="17"/>
    </row>
    <row r="98" spans="1:8" ht="15.75">
      <c r="A98" s="17"/>
      <c r="B98" s="17"/>
      <c r="C98" s="17"/>
      <c r="D98" s="17"/>
      <c r="E98" s="17"/>
      <c r="F98" s="17"/>
      <c r="G98" s="17"/>
      <c r="H98" s="17"/>
    </row>
    <row r="99" spans="1:256" ht="15.75">
      <c r="A99" s="17"/>
      <c r="B99" s="17"/>
      <c r="C99" s="17"/>
      <c r="D99" s="17"/>
      <c r="E99" s="17"/>
      <c r="F99" s="17"/>
      <c r="G99" s="17"/>
      <c r="H99" s="17"/>
      <c r="IG99"/>
      <c r="IH99"/>
      <c r="II99"/>
      <c r="IJ99"/>
      <c r="IK99"/>
      <c r="IL99"/>
      <c r="IM99"/>
      <c r="IN99"/>
      <c r="IO99"/>
      <c r="IP99"/>
      <c r="IQ99"/>
      <c r="IR99"/>
      <c r="IS99"/>
      <c r="IT99"/>
      <c r="IU99"/>
      <c r="IV99"/>
    </row>
    <row r="100" spans="1:8" ht="15.75">
      <c r="A100" s="17"/>
      <c r="B100" s="17"/>
      <c r="C100" s="17"/>
      <c r="D100" s="17"/>
      <c r="E100" s="17"/>
      <c r="F100" s="17"/>
      <c r="G100" s="17"/>
      <c r="H100" s="17"/>
    </row>
    <row r="101" spans="1:8" ht="15.75">
      <c r="A101" s="17"/>
      <c r="B101" s="17"/>
      <c r="C101" s="17"/>
      <c r="D101" s="17"/>
      <c r="E101" s="17"/>
      <c r="F101" s="17"/>
      <c r="G101" s="17"/>
      <c r="H101" s="17"/>
    </row>
  </sheetData>
  <sheetProtection password="822E" sheet="1" objects="1" scenarios="1"/>
  <mergeCells count="51">
    <mergeCell ref="A89:H89"/>
    <mergeCell ref="A84:H84"/>
    <mergeCell ref="A87:H87"/>
    <mergeCell ref="A88:H88"/>
    <mergeCell ref="A83:H83"/>
    <mergeCell ref="A79:H79"/>
    <mergeCell ref="A82:H82"/>
    <mergeCell ref="A81:H81"/>
    <mergeCell ref="A80:H80"/>
    <mergeCell ref="A95:H95"/>
    <mergeCell ref="A94:H94"/>
    <mergeCell ref="A93:H93"/>
    <mergeCell ref="A92:H92"/>
    <mergeCell ref="A91:H91"/>
    <mergeCell ref="A90:H90"/>
    <mergeCell ref="A44:B44"/>
    <mergeCell ref="A85:H85"/>
    <mergeCell ref="A35:C35"/>
    <mergeCell ref="A36:B36"/>
    <mergeCell ref="A67:H67"/>
    <mergeCell ref="D65:H65"/>
    <mergeCell ref="A51:D51"/>
    <mergeCell ref="B40:H40"/>
    <mergeCell ref="A77:H77"/>
    <mergeCell ref="A78:H78"/>
    <mergeCell ref="H23:I23"/>
    <mergeCell ref="B18:H18"/>
    <mergeCell ref="A21:C21"/>
    <mergeCell ref="D19:H19"/>
    <mergeCell ref="B15:H15"/>
    <mergeCell ref="B41:H42"/>
    <mergeCell ref="C55:H55"/>
    <mergeCell ref="A59:H59"/>
    <mergeCell ref="A38:B38"/>
    <mergeCell ref="B16:E16"/>
    <mergeCell ref="G16:H16"/>
    <mergeCell ref="B17:H17"/>
    <mergeCell ref="A19:C19"/>
    <mergeCell ref="A37:B37"/>
    <mergeCell ref="E49:H49"/>
    <mergeCell ref="B23:C23"/>
    <mergeCell ref="F11:G11"/>
    <mergeCell ref="F36:H37"/>
    <mergeCell ref="A6:H6"/>
    <mergeCell ref="A8:H8"/>
    <mergeCell ref="A7:H7"/>
    <mergeCell ref="A11:B11"/>
    <mergeCell ref="C11:D11"/>
    <mergeCell ref="A14:H14"/>
    <mergeCell ref="A13:C13"/>
    <mergeCell ref="E23:F23"/>
  </mergeCells>
  <conditionalFormatting sqref="C63">
    <cfRule type="expression" priority="1" dxfId="4" stopIfTrue="1">
      <formula>AND($C$55=$O$11)</formula>
    </cfRule>
  </conditionalFormatting>
  <conditionalFormatting sqref="F36:H37">
    <cfRule type="expression" priority="2" dxfId="4" stopIfTrue="1">
      <formula>AND($C$37=$N$4)</formula>
    </cfRule>
  </conditionalFormatting>
  <conditionalFormatting sqref="C68:C69 C71 F69">
    <cfRule type="expression" priority="3" dxfId="4" stopIfTrue="1">
      <formula>AND($C$65=$N$4)</formula>
    </cfRule>
  </conditionalFormatting>
  <conditionalFormatting sqref="F63">
    <cfRule type="expression" priority="4" dxfId="4" stopIfTrue="1">
      <formula>AND($C$55&lt;&gt;$O$11)</formula>
    </cfRule>
  </conditionalFormatting>
  <dataValidations count="21">
    <dataValidation type="decimal" allowBlank="1" showInputMessage="1" showErrorMessage="1" promptTitle="Angulo final" prompt="En general, el ángulo 2th final debe ser menor de 130º.&#10;" sqref="F60">
      <formula1>C60</formula1>
      <formula2>130</formula2>
    </dataValidation>
    <dataValidation type="decimal" allowBlank="1" showInputMessage="1" showErrorMessage="1" promptTitle="Angulo inicial" prompt="En general, el ángulo 2th inicial debe ser mayor de 1º.&#10;" sqref="C60">
      <formula1>0</formula1>
      <formula2>F60</formula2>
    </dataValidation>
    <dataValidation type="decimal" allowBlank="1" showInputMessage="1" showErrorMessage="1" promptTitle="Angulo omega fijo" prompt="Para medidas de &quot;incidencia rasante&quot; se debe especificar el ángulo de incidencia (omega) que se mantendrá constante durante todo el difractograma.&#10;&#10;En general, el ángulo omega toma valores pequeños: entre 0.1º y 1º.&#10;&#10;" sqref="C63">
      <formula1>0</formula1>
      <formula2>180</formula2>
    </dataValidation>
    <dataValidation allowBlank="1" showInputMessage="1" showErrorMessage="1" promptTitle="Tamaño de paso 2th" prompt="Trabajando con detectores puntuales, este parámetro puede tomar cualquier valor dentro de un rango ámplio (0.001º-0.635º), pero los valores más fercuentes están entre 0.01º y 0.05º, dependiendo de la muestra, de la aplicación y de la óptica." sqref="C61"/>
    <dataValidation type="decimal" operator="greaterThan" allowBlank="1" showInputMessage="1" showErrorMessage="1" promptTitle="Tiempo por paso" prompt="Depende de la aplicación, pero suelen ser valores comprendidos entre 0.5 y 5 segundos." sqref="F61 F69">
      <formula1>0</formula1>
    </dataValidation>
    <dataValidation allowBlank="1" errorTitle="Error de Selección" error="Seleccionar un valor de la lista desplegable." sqref="D65"/>
    <dataValidation type="list" allowBlank="1" showInputMessage="1" showErrorMessage="1" sqref="C38 G46:G47 D46:D49">
      <formula1>$N$4:$N$5</formula1>
    </dataValidation>
    <dataValidation type="date" allowBlank="1" showInputMessage="1" showErrorMessage="1" promptTitle="Fecha" prompt="introduzca una fécha válida de la forma dd/mm/aa&#10;" sqref="B9">
      <formula1>40179</formula1>
      <formula2>73415</formula2>
    </dataValidation>
    <dataValidation type="list" allowBlank="1" showInputMessage="1" showErrorMessage="1" promptTitle="Identificación de fases" prompt="Los trabajos de análisis tienen un coste adicional.&#10;&#10;Consulte las tarifas vigentes." sqref="G48">
      <formula1>$N$4:$N$5</formula1>
    </dataValidation>
    <dataValidation type="list" allowBlank="1" showInputMessage="1" showErrorMessage="1" promptTitle="Seguridad" prompt="El usuario debe proporcionar toda la información relativa a la seguridad en la manipulación de sus muestras." sqref="C36:C37">
      <formula1>$N$4:$N$5</formula1>
    </dataValidation>
    <dataValidation allowBlank="1" showInputMessage="1" showErrorMessage="1" promptTitle="Seguridad" prompt="El usuario debe ndicar aquí qué tipo de protección se debe emplear al manipular sus muestras:&#10;&#10;Guantes, mascarilla, ...&#10;" sqref="F36:H37"/>
    <dataValidation type="list" allowBlank="1" showInputMessage="1" showErrorMessage="1" promptTitle="Muestras" prompt="Por defecto las muestras NO SE CONSERVAN después de la medida.&#10;&#10;Si quiere recuperar sus muestras, debe indicarlo aquí. Solo se guardarán durante dos meses desde la fecha de entrega de resultados.&#10;&#10;¡Leer el aviso en la Hoja de Instrucciones!" sqref="G21">
      <formula1>$N$4:$N$5</formula1>
    </dataValidation>
    <dataValidation allowBlank="1" showInputMessage="1" showErrorMessage="1" promptTitle="Técnico" prompt="Estas casillas son completadas por el tácnico que realiza la medida." sqref="H9"/>
    <dataValidation type="list" allowBlank="1" showInputMessage="1" showErrorMessage="1" promptTitle="Tipo de Medida" prompt="Seleccionar de la lista el tipo de medida que se va a hacer.&#10;&#10;Consultar la ayuda para más información" errorTitle="Error de Selección" error="Seleccionar un valor de la lista desplegable." sqref="C55:H55">
      <formula1>$O$10:$O$16</formula1>
    </dataValidation>
    <dataValidation allowBlank="1" showInputMessage="1" showErrorMessage="1" promptTitle="Técnico" prompt="Estas casillas son completadas por el técnico que realiza la medida." sqref="H10"/>
    <dataValidation allowBlank="1" promptTitle="Angulo final" prompt="En general, el ángulo 2th final debe ser menor de 130º.&#10;" sqref="F68"/>
    <dataValidation type="list" allowBlank="1" showInputMessage="1" showErrorMessage="1" promptTitle="SI/NO" prompt="Para solicitar medidas en omega (&quot;rocking curves&quot;)" sqref="C65">
      <formula1>$N$4:$N$5</formula1>
    </dataValidation>
    <dataValidation type="decimal" operator="greaterThan" allowBlank="1" showInputMessage="1" showErrorMessage="1" promptTitle="Rango omega:" prompt="Indicar el intervalo de medida en grados omega centrado en el valor 2th/2&#10;Estará limitado por el valor del ángulo 2th fijo." sqref="C68">
      <formula1>0</formula1>
    </dataValidation>
    <dataValidation allowBlank="1" showInputMessage="1" showErrorMessage="1" promptTitle="Paso omega" prompt="Este parámetro puede tomar cualquier valor dentro de un rango ámplio (0.001º-0.635º), pero los valores más fercuentes están entre 0.01º y 0.05º, dependiendo de la muestra, de la aplicación y de la óptica." sqref="C69"/>
    <dataValidation type="decimal" operator="greaterThan" allowBlank="1" showInputMessage="1" showErrorMessage="1" promptTitle="Angulo 2th fijo" prompt="Indicar el valor del águnlo 2th para realizar la medida" sqref="C71">
      <formula1>0</formula1>
    </dataValidation>
    <dataValidation type="decimal" allowBlank="1" showInputMessage="1" showErrorMessage="1" promptTitle="Offset en omega" prompt="En medidas Brag-Brentano convencionales este valor siempre es cero.&#10;En general, el offset en omega (2th/2-omega) toma valores pequeños.&#10;&#10;" sqref="F63">
      <formula1>0</formula1>
      <formula2>180</formula2>
    </dataValidation>
  </dataValidations>
  <hyperlinks>
    <hyperlink ref="D13" location="usuario" display="&gt;&gt;? Ayuda"/>
    <hyperlink ref="H21" location="aviso_muestras" display="&gt;&gt;! Aviso"/>
    <hyperlink ref="D21" location="muestras" display="(?)"/>
    <hyperlink ref="D35" location="seguridad" display="&gt;&gt;? Ayuda"/>
    <hyperlink ref="C44" location="datos" display="&gt;&gt;? Ayuda"/>
    <hyperlink ref="E51" location="condiciones" display="&gt;&gt;? Ayuda"/>
    <hyperlink ref="A8:H8" location="Instrucciones!A1" display="&gt;&gt;? consultar instrucciones en la Hoja de Instrucciones"/>
    <hyperlink ref="F11" r:id="rId1" display="icarabia@quim.ucm.es"/>
  </hyperlinks>
  <printOptions/>
  <pageMargins left="0.5513888888888889" right="0.19652777777777777" top="0.39375" bottom="0.7493055555555556" header="0.5118055555555555" footer="0.39375"/>
  <pageSetup fitToHeight="2" fitToWidth="1" horizontalDpi="300" verticalDpi="300" orientation="portrait" paperSize="9" scale="8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2:I118"/>
  <sheetViews>
    <sheetView showGridLines="0" zoomScalePageLayoutView="0" workbookViewId="0" topLeftCell="A1">
      <selection activeCell="A1" sqref="A1"/>
    </sheetView>
  </sheetViews>
  <sheetFormatPr defaultColWidth="11.421875" defaultRowHeight="12.75"/>
  <cols>
    <col min="1" max="16384" width="11.421875" style="60" customWidth="1"/>
  </cols>
  <sheetData>
    <row r="2" s="100" customFormat="1" ht="18.75">
      <c r="A2" s="99" t="s">
        <v>129</v>
      </c>
    </row>
    <row r="3" s="100" customFormat="1" ht="19.5">
      <c r="A3" s="101" t="s">
        <v>0</v>
      </c>
    </row>
    <row r="5" ht="12.75">
      <c r="A5" s="61" t="s">
        <v>53</v>
      </c>
    </row>
    <row r="7" spans="1:9" ht="33" customHeight="1">
      <c r="A7" s="206" t="s">
        <v>57</v>
      </c>
      <c r="B7" s="206"/>
      <c r="C7" s="206"/>
      <c r="D7" s="206"/>
      <c r="E7" s="206"/>
      <c r="F7" s="206"/>
      <c r="G7" s="206"/>
      <c r="H7" s="206"/>
      <c r="I7" s="206"/>
    </row>
    <row r="8" spans="1:9" ht="36.75" customHeight="1">
      <c r="A8" s="206" t="s">
        <v>58</v>
      </c>
      <c r="B8" s="206"/>
      <c r="C8" s="206"/>
      <c r="D8" s="206"/>
      <c r="E8" s="206"/>
      <c r="F8" s="206"/>
      <c r="G8" s="206"/>
      <c r="H8" s="206"/>
      <c r="I8" s="206"/>
    </row>
    <row r="9" spans="1:7" ht="19.5" customHeight="1">
      <c r="A9" s="206" t="s">
        <v>54</v>
      </c>
      <c r="B9" s="206"/>
      <c r="C9" s="206"/>
      <c r="D9" s="206"/>
      <c r="E9" s="206"/>
      <c r="F9" s="206"/>
      <c r="G9" s="102" t="s">
        <v>55</v>
      </c>
    </row>
    <row r="11" spans="1:9" ht="29.25" customHeight="1">
      <c r="A11" s="206" t="s">
        <v>56</v>
      </c>
      <c r="B11" s="206"/>
      <c r="C11" s="206"/>
      <c r="D11" s="206"/>
      <c r="E11" s="206"/>
      <c r="F11" s="206"/>
      <c r="G11" s="206"/>
      <c r="H11" s="206"/>
      <c r="I11" s="206"/>
    </row>
    <row r="13" spans="1:9" ht="45.75" customHeight="1">
      <c r="A13" s="206" t="s">
        <v>123</v>
      </c>
      <c r="B13" s="206"/>
      <c r="C13" s="206"/>
      <c r="D13" s="206"/>
      <c r="E13" s="206"/>
      <c r="F13" s="206"/>
      <c r="G13" s="206"/>
      <c r="H13" s="206"/>
      <c r="I13" s="206"/>
    </row>
    <row r="14" spans="1:9" ht="32.25" customHeight="1">
      <c r="A14" s="206" t="s">
        <v>124</v>
      </c>
      <c r="B14" s="206"/>
      <c r="C14" s="206"/>
      <c r="D14" s="206"/>
      <c r="E14" s="206"/>
      <c r="F14" s="206"/>
      <c r="G14" s="206"/>
      <c r="H14" s="206"/>
      <c r="I14" s="206"/>
    </row>
    <row r="15" spans="1:9" ht="14.25" customHeight="1" thickBot="1">
      <c r="A15" s="62"/>
      <c r="B15" s="62"/>
      <c r="C15" s="62"/>
      <c r="D15" s="62"/>
      <c r="E15" s="62"/>
      <c r="F15" s="62"/>
      <c r="G15" s="62"/>
      <c r="H15" s="62"/>
      <c r="I15" s="62"/>
    </row>
    <row r="16" spans="1:9" ht="24.75" customHeight="1">
      <c r="A16" s="96" t="s">
        <v>59</v>
      </c>
      <c r="B16" s="97"/>
      <c r="C16" s="97"/>
      <c r="D16" s="97"/>
      <c r="E16" s="97"/>
      <c r="F16" s="97"/>
      <c r="G16" s="97"/>
      <c r="H16" s="97"/>
      <c r="I16" s="98"/>
    </row>
    <row r="17" spans="1:9" ht="33" customHeight="1">
      <c r="A17" s="213" t="s">
        <v>60</v>
      </c>
      <c r="B17" s="214"/>
      <c r="C17" s="214"/>
      <c r="D17" s="214"/>
      <c r="E17" s="214"/>
      <c r="F17" s="214"/>
      <c r="G17" s="214"/>
      <c r="H17" s="214"/>
      <c r="I17" s="215"/>
    </row>
    <row r="18" spans="1:9" ht="50.25" customHeight="1" thickBot="1">
      <c r="A18" s="216" t="s">
        <v>61</v>
      </c>
      <c r="B18" s="217"/>
      <c r="C18" s="217"/>
      <c r="D18" s="217"/>
      <c r="E18" s="217"/>
      <c r="F18" s="217"/>
      <c r="G18" s="217"/>
      <c r="H18" s="217"/>
      <c r="I18" s="218"/>
    </row>
    <row r="20" ht="15.75">
      <c r="A20" s="85" t="s">
        <v>17</v>
      </c>
    </row>
    <row r="22" spans="1:9" ht="33.75" customHeight="1">
      <c r="A22" s="206" t="s">
        <v>125</v>
      </c>
      <c r="B22" s="206"/>
      <c r="C22" s="206"/>
      <c r="D22" s="206"/>
      <c r="E22" s="206"/>
      <c r="F22" s="206"/>
      <c r="G22" s="206"/>
      <c r="H22" s="206"/>
      <c r="I22" s="206"/>
    </row>
    <row r="23" spans="1:9" ht="40.5" customHeight="1">
      <c r="A23" s="206" t="s">
        <v>182</v>
      </c>
      <c r="B23" s="206"/>
      <c r="C23" s="206"/>
      <c r="D23" s="206"/>
      <c r="E23" s="206"/>
      <c r="F23" s="206"/>
      <c r="G23" s="206"/>
      <c r="H23" s="206"/>
      <c r="I23" s="206"/>
    </row>
    <row r="25" ht="15.75">
      <c r="A25" s="85" t="s">
        <v>65</v>
      </c>
    </row>
    <row r="27" spans="1:9" ht="31.5" customHeight="1">
      <c r="A27" s="206" t="s">
        <v>75</v>
      </c>
      <c r="B27" s="206"/>
      <c r="C27" s="206"/>
      <c r="D27" s="206"/>
      <c r="E27" s="206"/>
      <c r="F27" s="206"/>
      <c r="G27" s="206"/>
      <c r="H27" s="206"/>
      <c r="I27" s="206"/>
    </row>
    <row r="28" spans="1:9" ht="33.75" customHeight="1">
      <c r="A28" s="206" t="s">
        <v>66</v>
      </c>
      <c r="B28" s="206"/>
      <c r="C28" s="206"/>
      <c r="D28" s="206"/>
      <c r="E28" s="206"/>
      <c r="F28" s="206"/>
      <c r="G28" s="206"/>
      <c r="H28" s="206"/>
      <c r="I28" s="206"/>
    </row>
    <row r="30" ht="12.75">
      <c r="A30" s="60" t="s">
        <v>67</v>
      </c>
    </row>
    <row r="32" spans="3:4" ht="12.75">
      <c r="C32" s="71" t="s">
        <v>68</v>
      </c>
      <c r="D32" s="63" t="s">
        <v>69</v>
      </c>
    </row>
    <row r="33" spans="3:4" ht="12.75">
      <c r="C33" s="71" t="s">
        <v>70</v>
      </c>
      <c r="D33" s="63" t="s">
        <v>71</v>
      </c>
    </row>
    <row r="34" spans="3:4" ht="12.75">
      <c r="C34" s="71" t="s">
        <v>72</v>
      </c>
      <c r="D34" s="63" t="s">
        <v>73</v>
      </c>
    </row>
    <row r="36" spans="1:7" ht="12.75">
      <c r="A36" s="206" t="s">
        <v>183</v>
      </c>
      <c r="B36" s="206"/>
      <c r="C36" s="206"/>
      <c r="D36" s="206"/>
      <c r="E36" s="206"/>
      <c r="F36" s="206"/>
      <c r="G36" s="206"/>
    </row>
    <row r="37" spans="1:8" ht="12.75">
      <c r="A37" s="62"/>
      <c r="B37" s="62"/>
      <c r="C37" s="62"/>
      <c r="D37" s="62"/>
      <c r="E37" s="62"/>
      <c r="F37" s="62"/>
      <c r="G37" s="62"/>
      <c r="H37" s="63"/>
    </row>
    <row r="38" spans="1:8" ht="12.75">
      <c r="A38" s="62"/>
      <c r="B38" s="62"/>
      <c r="C38" s="62"/>
      <c r="D38" s="63" t="s">
        <v>74</v>
      </c>
      <c r="E38" s="62"/>
      <c r="F38" s="62"/>
      <c r="G38" s="62"/>
      <c r="H38" s="63"/>
    </row>
    <row r="39" spans="1:8" ht="12.75">
      <c r="A39" s="62"/>
      <c r="B39" s="62"/>
      <c r="C39" s="62"/>
      <c r="D39" s="63"/>
      <c r="E39" s="62"/>
      <c r="F39" s="62"/>
      <c r="G39" s="62"/>
      <c r="H39" s="63"/>
    </row>
    <row r="40" spans="1:9" ht="34.5" customHeight="1">
      <c r="A40" s="206" t="s">
        <v>184</v>
      </c>
      <c r="B40" s="206"/>
      <c r="C40" s="206"/>
      <c r="D40" s="206"/>
      <c r="E40" s="206"/>
      <c r="F40" s="206"/>
      <c r="G40" s="206"/>
      <c r="H40" s="206"/>
      <c r="I40" s="206"/>
    </row>
    <row r="41" spans="1:9" ht="48" customHeight="1">
      <c r="A41" s="206" t="s">
        <v>77</v>
      </c>
      <c r="B41" s="206"/>
      <c r="C41" s="206"/>
      <c r="D41" s="206"/>
      <c r="E41" s="206"/>
      <c r="F41" s="206"/>
      <c r="G41" s="206"/>
      <c r="H41" s="206"/>
      <c r="I41" s="206"/>
    </row>
    <row r="42" spans="1:9" ht="17.25" customHeight="1">
      <c r="A42" s="206" t="s">
        <v>78</v>
      </c>
      <c r="B42" s="206"/>
      <c r="C42" s="206"/>
      <c r="D42" s="206"/>
      <c r="E42" s="206"/>
      <c r="F42" s="206"/>
      <c r="G42" s="206"/>
      <c r="H42" s="206"/>
      <c r="I42" s="206"/>
    </row>
    <row r="43" spans="1:9" ht="48" customHeight="1">
      <c r="A43" s="206" t="s">
        <v>79</v>
      </c>
      <c r="B43" s="206"/>
      <c r="C43" s="206"/>
      <c r="D43" s="206"/>
      <c r="E43" s="206"/>
      <c r="F43" s="206"/>
      <c r="G43" s="206"/>
      <c r="H43" s="206"/>
      <c r="I43" s="206"/>
    </row>
    <row r="44" spans="1:9" ht="12.75">
      <c r="A44" s="73" t="s">
        <v>80</v>
      </c>
      <c r="B44" s="74"/>
      <c r="C44" s="74"/>
      <c r="D44" s="75"/>
      <c r="E44" s="75"/>
      <c r="F44" s="75"/>
      <c r="G44" s="75"/>
      <c r="H44" s="75"/>
      <c r="I44" s="76"/>
    </row>
    <row r="45" spans="1:9" ht="40.5" customHeight="1">
      <c r="A45" s="210" t="s">
        <v>81</v>
      </c>
      <c r="B45" s="211"/>
      <c r="C45" s="211"/>
      <c r="D45" s="211"/>
      <c r="E45" s="211"/>
      <c r="F45" s="211"/>
      <c r="G45" s="211"/>
      <c r="H45" s="211"/>
      <c r="I45" s="212"/>
    </row>
    <row r="46" spans="1:9" ht="12.75">
      <c r="A46" s="79"/>
      <c r="B46" s="80" t="s">
        <v>82</v>
      </c>
      <c r="C46" s="80"/>
      <c r="D46" s="77"/>
      <c r="E46" s="77"/>
      <c r="F46" s="77"/>
      <c r="G46" s="77"/>
      <c r="H46" s="77"/>
      <c r="I46" s="78"/>
    </row>
    <row r="47" spans="1:9" ht="12.75">
      <c r="A47" s="79"/>
      <c r="B47" s="80"/>
      <c r="C47" s="80" t="s">
        <v>83</v>
      </c>
      <c r="D47" s="77"/>
      <c r="E47" s="77"/>
      <c r="F47" s="77"/>
      <c r="G47" s="77"/>
      <c r="H47" s="77"/>
      <c r="I47" s="78"/>
    </row>
    <row r="48" spans="1:9" ht="12.75">
      <c r="A48" s="79"/>
      <c r="B48" s="80"/>
      <c r="C48" s="80" t="s">
        <v>90</v>
      </c>
      <c r="D48" s="77"/>
      <c r="E48" s="77"/>
      <c r="F48" s="77"/>
      <c r="G48" s="77"/>
      <c r="H48" s="77"/>
      <c r="I48" s="78"/>
    </row>
    <row r="49" spans="1:9" ht="12.75">
      <c r="A49" s="79"/>
      <c r="B49" s="80"/>
      <c r="C49" s="80" t="s">
        <v>89</v>
      </c>
      <c r="D49" s="77"/>
      <c r="E49" s="77"/>
      <c r="F49" s="77"/>
      <c r="G49" s="77"/>
      <c r="H49" s="77"/>
      <c r="I49" s="78"/>
    </row>
    <row r="50" spans="1:9" ht="12.75">
      <c r="A50" s="79"/>
      <c r="B50" s="80"/>
      <c r="C50" s="80" t="s">
        <v>91</v>
      </c>
      <c r="D50" s="77"/>
      <c r="E50" s="77"/>
      <c r="F50" s="77"/>
      <c r="G50" s="77"/>
      <c r="H50" s="77"/>
      <c r="I50" s="78"/>
    </row>
    <row r="51" spans="1:9" ht="12.75">
      <c r="A51" s="79"/>
      <c r="B51" s="80"/>
      <c r="C51" s="80" t="s">
        <v>84</v>
      </c>
      <c r="D51" s="77"/>
      <c r="E51" s="77"/>
      <c r="F51" s="77"/>
      <c r="G51" s="77"/>
      <c r="H51" s="77"/>
      <c r="I51" s="78"/>
    </row>
    <row r="52" spans="1:9" ht="12.75">
      <c r="A52" s="79"/>
      <c r="B52" s="80"/>
      <c r="C52" s="80" t="s">
        <v>92</v>
      </c>
      <c r="D52" s="77"/>
      <c r="E52" s="77"/>
      <c r="F52" s="77"/>
      <c r="G52" s="77"/>
      <c r="H52" s="77"/>
      <c r="I52" s="78"/>
    </row>
    <row r="53" spans="1:9" ht="12.75">
      <c r="A53" s="79"/>
      <c r="B53" s="80" t="s">
        <v>85</v>
      </c>
      <c r="C53" s="80"/>
      <c r="D53" s="77"/>
      <c r="E53" s="77"/>
      <c r="F53" s="77"/>
      <c r="G53" s="77"/>
      <c r="H53" s="77"/>
      <c r="I53" s="78"/>
    </row>
    <row r="54" spans="1:9" ht="12.75">
      <c r="A54" s="79"/>
      <c r="B54" s="80" t="s">
        <v>86</v>
      </c>
      <c r="C54" s="80"/>
      <c r="D54" s="77"/>
      <c r="E54" s="77"/>
      <c r="F54" s="77"/>
      <c r="G54" s="77"/>
      <c r="H54" s="77"/>
      <c r="I54" s="78"/>
    </row>
    <row r="55" spans="1:9" ht="12.75">
      <c r="A55" s="79"/>
      <c r="B55" s="80"/>
      <c r="C55" s="80" t="s">
        <v>93</v>
      </c>
      <c r="D55" s="77"/>
      <c r="E55" s="77"/>
      <c r="F55" s="77"/>
      <c r="G55" s="77"/>
      <c r="H55" s="77"/>
      <c r="I55" s="78"/>
    </row>
    <row r="56" spans="1:9" ht="12.75">
      <c r="A56" s="79"/>
      <c r="B56" s="80"/>
      <c r="C56" s="80" t="s">
        <v>94</v>
      </c>
      <c r="D56" s="77"/>
      <c r="E56" s="77"/>
      <c r="F56" s="77"/>
      <c r="G56" s="77"/>
      <c r="H56" s="77"/>
      <c r="I56" s="78"/>
    </row>
    <row r="57" spans="1:9" ht="12.75">
      <c r="A57" s="79"/>
      <c r="B57" s="80"/>
      <c r="C57" s="80" t="s">
        <v>87</v>
      </c>
      <c r="D57" s="77"/>
      <c r="E57" s="77"/>
      <c r="F57" s="77"/>
      <c r="G57" s="77"/>
      <c r="H57" s="77"/>
      <c r="I57" s="78"/>
    </row>
    <row r="58" spans="1:9" ht="12.75">
      <c r="A58" s="81"/>
      <c r="B58" s="82" t="s">
        <v>88</v>
      </c>
      <c r="C58" s="82"/>
      <c r="D58" s="83"/>
      <c r="E58" s="83"/>
      <c r="F58" s="83"/>
      <c r="G58" s="83"/>
      <c r="H58" s="83"/>
      <c r="I58" s="84"/>
    </row>
    <row r="59" spans="4:9" ht="12.75">
      <c r="D59" s="62"/>
      <c r="E59" s="62"/>
      <c r="F59" s="62"/>
      <c r="G59" s="62"/>
      <c r="H59" s="62"/>
      <c r="I59" s="62"/>
    </row>
    <row r="60" spans="1:9" ht="16.5" customHeight="1">
      <c r="A60" s="206" t="s">
        <v>95</v>
      </c>
      <c r="B60" s="206"/>
      <c r="C60" s="206"/>
      <c r="D60" s="206"/>
      <c r="E60" s="206"/>
      <c r="F60" s="206"/>
      <c r="G60" s="206"/>
      <c r="H60" s="206"/>
      <c r="I60" s="206"/>
    </row>
    <row r="63" spans="1:9" ht="33.75" customHeight="1">
      <c r="A63" s="206" t="s">
        <v>135</v>
      </c>
      <c r="B63" s="206"/>
      <c r="C63" s="206"/>
      <c r="D63" s="206"/>
      <c r="E63" s="206"/>
      <c r="F63" s="206"/>
      <c r="G63" s="206"/>
      <c r="H63" s="206"/>
      <c r="I63" s="206"/>
    </row>
    <row r="64" ht="12.75">
      <c r="C64" s="72" t="s">
        <v>76</v>
      </c>
    </row>
    <row r="67" spans="1:3" ht="15.75">
      <c r="A67" s="66" t="s">
        <v>8</v>
      </c>
      <c r="B67" s="66"/>
      <c r="C67" s="66"/>
    </row>
    <row r="69" spans="1:9" ht="33.75" customHeight="1">
      <c r="A69" s="206" t="s">
        <v>111</v>
      </c>
      <c r="B69" s="206"/>
      <c r="C69" s="206"/>
      <c r="D69" s="206"/>
      <c r="E69" s="206"/>
      <c r="F69" s="206"/>
      <c r="G69" s="206"/>
      <c r="H69" s="206"/>
      <c r="I69" s="206"/>
    </row>
    <row r="71" spans="1:9" ht="29.25" customHeight="1">
      <c r="A71" s="206" t="s">
        <v>101</v>
      </c>
      <c r="B71" s="206"/>
      <c r="C71" s="206"/>
      <c r="D71" s="206"/>
      <c r="E71" s="206"/>
      <c r="F71" s="206"/>
      <c r="G71" s="206"/>
      <c r="H71" s="206"/>
      <c r="I71" s="206"/>
    </row>
    <row r="73" spans="1:9" ht="69" customHeight="1">
      <c r="A73" s="71" t="s">
        <v>98</v>
      </c>
      <c r="B73" s="206" t="s">
        <v>185</v>
      </c>
      <c r="C73" s="206"/>
      <c r="D73" s="206"/>
      <c r="E73" s="206"/>
      <c r="F73" s="206"/>
      <c r="G73" s="206"/>
      <c r="H73" s="206"/>
      <c r="I73" s="206"/>
    </row>
    <row r="74" spans="1:9" ht="29.25" customHeight="1">
      <c r="A74" s="71" t="s">
        <v>98</v>
      </c>
      <c r="B74" s="206" t="s">
        <v>186</v>
      </c>
      <c r="C74" s="206"/>
      <c r="D74" s="206"/>
      <c r="E74" s="206"/>
      <c r="F74" s="206"/>
      <c r="G74" s="206"/>
      <c r="H74" s="206"/>
      <c r="I74" s="206"/>
    </row>
    <row r="75" spans="1:9" ht="33" customHeight="1">
      <c r="A75" s="71" t="s">
        <v>98</v>
      </c>
      <c r="B75" s="206" t="s">
        <v>187</v>
      </c>
      <c r="C75" s="206"/>
      <c r="D75" s="206"/>
      <c r="E75" s="206"/>
      <c r="F75" s="206"/>
      <c r="G75" s="206"/>
      <c r="H75" s="206"/>
      <c r="I75" s="206"/>
    </row>
    <row r="76" spans="1:9" ht="16.5" customHeight="1">
      <c r="A76" s="71" t="s">
        <v>98</v>
      </c>
      <c r="B76" s="206" t="s">
        <v>99</v>
      </c>
      <c r="C76" s="206"/>
      <c r="D76" s="206"/>
      <c r="E76" s="206"/>
      <c r="F76" s="206"/>
      <c r="G76" s="206"/>
      <c r="H76" s="206"/>
      <c r="I76" s="206"/>
    </row>
    <row r="77" spans="1:9" ht="30" customHeight="1">
      <c r="A77" s="71" t="s">
        <v>98</v>
      </c>
      <c r="B77" s="206" t="s">
        <v>100</v>
      </c>
      <c r="C77" s="206"/>
      <c r="D77" s="206"/>
      <c r="E77" s="206"/>
      <c r="F77" s="206"/>
      <c r="G77" s="206"/>
      <c r="H77" s="206"/>
      <c r="I77" s="206"/>
    </row>
    <row r="78" spans="1:9" ht="45" customHeight="1">
      <c r="A78" s="71" t="s">
        <v>98</v>
      </c>
      <c r="B78" s="206" t="s">
        <v>188</v>
      </c>
      <c r="C78" s="206"/>
      <c r="D78" s="206"/>
      <c r="E78" s="206"/>
      <c r="F78" s="206"/>
      <c r="G78" s="206"/>
      <c r="H78" s="206"/>
      <c r="I78" s="206"/>
    </row>
    <row r="81" spans="1:2" ht="15.75">
      <c r="A81" s="66" t="s">
        <v>10</v>
      </c>
      <c r="B81" s="66"/>
    </row>
    <row r="83" spans="1:9" ht="25.5" customHeight="1">
      <c r="A83" s="206" t="s">
        <v>102</v>
      </c>
      <c r="B83" s="206"/>
      <c r="C83" s="206"/>
      <c r="D83" s="206"/>
      <c r="E83" s="206"/>
      <c r="F83" s="206"/>
      <c r="G83" s="206"/>
      <c r="H83" s="206"/>
      <c r="I83" s="206"/>
    </row>
    <row r="85" ht="12.75">
      <c r="A85" s="60" t="s">
        <v>103</v>
      </c>
    </row>
    <row r="87" spans="2:9" ht="56.25" customHeight="1">
      <c r="B87" s="87" t="s">
        <v>104</v>
      </c>
      <c r="C87" s="206" t="s">
        <v>126</v>
      </c>
      <c r="D87" s="206"/>
      <c r="E87" s="206"/>
      <c r="F87" s="206"/>
      <c r="G87" s="206"/>
      <c r="H87" s="206"/>
      <c r="I87" s="206"/>
    </row>
    <row r="88" spans="2:3" ht="12.75">
      <c r="B88" s="87" t="s">
        <v>105</v>
      </c>
      <c r="C88" s="60" t="s">
        <v>106</v>
      </c>
    </row>
    <row r="89" spans="2:3" ht="12.75">
      <c r="B89" s="87" t="s">
        <v>107</v>
      </c>
      <c r="C89" s="60" t="s">
        <v>108</v>
      </c>
    </row>
    <row r="90" spans="2:3" ht="12.75">
      <c r="B90" s="87" t="s">
        <v>109</v>
      </c>
      <c r="C90" s="60" t="s">
        <v>110</v>
      </c>
    </row>
    <row r="93" spans="1:9" ht="26.25" customHeight="1">
      <c r="A93" s="206" t="s">
        <v>127</v>
      </c>
      <c r="B93" s="206"/>
      <c r="C93" s="206"/>
      <c r="D93" s="206"/>
      <c r="E93" s="206"/>
      <c r="F93" s="206"/>
      <c r="G93" s="206"/>
      <c r="H93" s="206"/>
      <c r="I93" s="206"/>
    </row>
    <row r="95" spans="1:9" ht="12.75">
      <c r="A95" s="208" t="s">
        <v>112</v>
      </c>
      <c r="B95" s="209"/>
      <c r="C95" s="209"/>
      <c r="D95" s="209"/>
      <c r="E95" s="209"/>
      <c r="F95" s="209"/>
      <c r="G95" s="209"/>
      <c r="H95" s="209"/>
      <c r="I95" s="209"/>
    </row>
    <row r="99" spans="1:4" ht="15.75">
      <c r="A99" s="66" t="s">
        <v>11</v>
      </c>
      <c r="B99" s="66"/>
      <c r="C99" s="66"/>
      <c r="D99" s="66"/>
    </row>
    <row r="101" spans="1:9" ht="55.5" customHeight="1">
      <c r="A101" s="206" t="s">
        <v>204</v>
      </c>
      <c r="B101" s="206"/>
      <c r="C101" s="206"/>
      <c r="D101" s="206"/>
      <c r="E101" s="206"/>
      <c r="F101" s="206"/>
      <c r="G101" s="206"/>
      <c r="H101" s="206"/>
      <c r="I101" s="206"/>
    </row>
    <row r="102" spans="1:9" ht="39" customHeight="1">
      <c r="A102" s="206" t="s">
        <v>193</v>
      </c>
      <c r="B102" s="206"/>
      <c r="C102" s="206"/>
      <c r="D102" s="206"/>
      <c r="E102" s="206"/>
      <c r="F102" s="206"/>
      <c r="G102" s="206"/>
      <c r="H102" s="206"/>
      <c r="I102" s="206"/>
    </row>
    <row r="104" spans="1:9" ht="31.5" customHeight="1">
      <c r="A104" s="206" t="s">
        <v>194</v>
      </c>
      <c r="B104" s="206"/>
      <c r="C104" s="206"/>
      <c r="D104" s="206"/>
      <c r="E104" s="206"/>
      <c r="F104" s="206"/>
      <c r="G104" s="206"/>
      <c r="H104" s="206"/>
      <c r="I104" s="206"/>
    </row>
    <row r="105" spans="1:9" ht="29.25" customHeight="1">
      <c r="A105" s="206" t="s">
        <v>199</v>
      </c>
      <c r="B105" s="206"/>
      <c r="C105" s="206"/>
      <c r="D105" s="206"/>
      <c r="E105" s="206"/>
      <c r="F105" s="206"/>
      <c r="G105" s="206"/>
      <c r="H105" s="206"/>
      <c r="I105" s="206"/>
    </row>
    <row r="106" spans="1:9" ht="29.25" customHeight="1">
      <c r="A106" s="206" t="s">
        <v>200</v>
      </c>
      <c r="B106" s="206"/>
      <c r="C106" s="206"/>
      <c r="D106" s="206"/>
      <c r="E106" s="206"/>
      <c r="F106" s="206"/>
      <c r="G106" s="206"/>
      <c r="H106" s="206"/>
      <c r="I106" s="206"/>
    </row>
    <row r="108" spans="1:9" ht="22.5" customHeight="1">
      <c r="A108" s="207" t="s">
        <v>120</v>
      </c>
      <c r="B108" s="207"/>
      <c r="C108" s="207"/>
      <c r="D108" s="207"/>
      <c r="E108" s="207"/>
      <c r="F108" s="207"/>
      <c r="G108" s="207"/>
      <c r="H108" s="207"/>
      <c r="I108" s="207"/>
    </row>
    <row r="110" spans="1:9" ht="27.75" customHeight="1">
      <c r="A110" s="206" t="s">
        <v>189</v>
      </c>
      <c r="B110" s="206"/>
      <c r="C110" s="206"/>
      <c r="D110" s="206"/>
      <c r="E110" s="206"/>
      <c r="F110" s="206"/>
      <c r="G110" s="206"/>
      <c r="H110" s="206"/>
      <c r="I110" s="206"/>
    </row>
    <row r="112" spans="1:9" ht="42" customHeight="1">
      <c r="A112" s="206" t="s">
        <v>121</v>
      </c>
      <c r="B112" s="206"/>
      <c r="C112" s="206"/>
      <c r="D112" s="206"/>
      <c r="E112" s="206"/>
      <c r="F112" s="206"/>
      <c r="G112" s="206"/>
      <c r="H112" s="206"/>
      <c r="I112" s="206"/>
    </row>
    <row r="113" spans="1:9" ht="60" customHeight="1">
      <c r="A113" s="206" t="s">
        <v>122</v>
      </c>
      <c r="B113" s="206"/>
      <c r="C113" s="206"/>
      <c r="D113" s="206"/>
      <c r="E113" s="206"/>
      <c r="F113" s="206"/>
      <c r="G113" s="206"/>
      <c r="H113" s="206"/>
      <c r="I113" s="206"/>
    </row>
    <row r="116" ht="15.75">
      <c r="A116" s="67" t="s">
        <v>37</v>
      </c>
    </row>
    <row r="118" spans="1:9" ht="35.25" customHeight="1">
      <c r="A118" s="206" t="s">
        <v>128</v>
      </c>
      <c r="B118" s="206"/>
      <c r="C118" s="206"/>
      <c r="D118" s="206"/>
      <c r="E118" s="206"/>
      <c r="F118" s="206"/>
      <c r="G118" s="206"/>
      <c r="H118" s="206"/>
      <c r="I118" s="206"/>
    </row>
  </sheetData>
  <sheetProtection password="822E" sheet="1" objects="1" scenarios="1"/>
  <mergeCells count="42">
    <mergeCell ref="A7:I7"/>
    <mergeCell ref="A8:I8"/>
    <mergeCell ref="A9:F9"/>
    <mergeCell ref="A11:I11"/>
    <mergeCell ref="A22:I22"/>
    <mergeCell ref="A14:I14"/>
    <mergeCell ref="A23:I23"/>
    <mergeCell ref="A27:I27"/>
    <mergeCell ref="A13:I13"/>
    <mergeCell ref="A17:I17"/>
    <mergeCell ref="A18:I18"/>
    <mergeCell ref="A28:I28"/>
    <mergeCell ref="A36:G36"/>
    <mergeCell ref="A63:I63"/>
    <mergeCell ref="A41:I41"/>
    <mergeCell ref="A43:I43"/>
    <mergeCell ref="A45:I45"/>
    <mergeCell ref="A60:I60"/>
    <mergeCell ref="A40:I40"/>
    <mergeCell ref="A42:I42"/>
    <mergeCell ref="B77:I77"/>
    <mergeCell ref="B78:I78"/>
    <mergeCell ref="A69:I69"/>
    <mergeCell ref="A71:I71"/>
    <mergeCell ref="B73:I73"/>
    <mergeCell ref="B74:I74"/>
    <mergeCell ref="B75:I75"/>
    <mergeCell ref="B76:I76"/>
    <mergeCell ref="C87:I87"/>
    <mergeCell ref="A102:I102"/>
    <mergeCell ref="A105:I105"/>
    <mergeCell ref="A106:I106"/>
    <mergeCell ref="A83:I83"/>
    <mergeCell ref="A93:I93"/>
    <mergeCell ref="A95:I95"/>
    <mergeCell ref="A113:I113"/>
    <mergeCell ref="A118:I118"/>
    <mergeCell ref="A110:I110"/>
    <mergeCell ref="A112:I112"/>
    <mergeCell ref="A108:I108"/>
    <mergeCell ref="A101:I101"/>
    <mergeCell ref="A104:I104"/>
  </mergeCells>
  <hyperlinks>
    <hyperlink ref="G9" r:id="rId1" display="caidrxp@quim.ucm.es"/>
    <hyperlink ref="C64" location="aviso_muestras" display="LEER EL AVISO SOBRE CUSTODIA DE MUESTRAS"/>
  </hyperlinks>
  <printOptions/>
  <pageMargins left="0.3937007874015748" right="0.3937007874015748" top="0.7874015748031497" bottom="0.7874015748031497" header="0" footer="0"/>
  <pageSetup fitToHeight="10" fitToWidth="1" horizontalDpi="600" verticalDpi="600" orientation="portrait" paperSize="9" scale="94"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2011-11-28T15:16:19Z</cp:lastPrinted>
  <dcterms:created xsi:type="dcterms:W3CDTF">2010-01-20T11:09:39Z</dcterms:created>
  <dcterms:modified xsi:type="dcterms:W3CDTF">2022-07-20T10:15:26Z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