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24226"/>
  <mc:AlternateContent xmlns:mc="http://schemas.openxmlformats.org/markup-compatibility/2006">
    <mc:Choice Requires="x15">
      <x15ac:absPath xmlns:x15ac="http://schemas.microsoft.com/office/spreadsheetml/2010/11/ac" url="https://ucomplutense.sharepoint.com/sites/UnidadDRX/Documentos compartidos/00_SGC/12_Formatos_Plantillas/SEC_30/Solicitudes ACTUALIZADAS/"/>
    </mc:Choice>
  </mc:AlternateContent>
  <xr:revisionPtr revIDLastSave="26" documentId="8_{E210DDCF-89FE-0547-B934-C18072BD433E}" xr6:coauthVersionLast="47" xr6:coauthVersionMax="47" xr10:uidLastSave="{96319616-A8CF-1A44-9C8F-D75005C03EAC}"/>
  <bookViews>
    <workbookView xWindow="0" yWindow="500" windowWidth="28800" windowHeight="16440" xr2:uid="{00000000-000D-0000-FFFF-FFFF00000000}"/>
  </bookViews>
  <sheets>
    <sheet name="Condiciones de medida" sheetId="1" r:id="rId1"/>
    <sheet name="Resumen de medidas" sheetId="3" state="hidden" r:id="rId2"/>
  </sheets>
  <definedNames>
    <definedName name="_xlnm.Print_Area" localSheetId="0">'Condiciones de medida'!$A$1:$I$50</definedName>
    <definedName name="_xlnm.Print_Area" localSheetId="1">'Resumen de medidas'!$A$1:$H$106</definedName>
    <definedName name="L_Portas">'Resumen de medidas'!$J$31:$J$39</definedName>
    <definedName name="L_SiNo">'Condiciones de medida'!$N$3:$N$5</definedName>
    <definedName name="L_TipoCentro">'Condiciones de medida'!$N$8:$N$11</definedName>
    <definedName name="NotasMedida">'Condiciones de medida'!$B$100</definedName>
    <definedName name="Radiación">'Condiciones de medida'!$N$68:$N$71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5" i="3" l="1"/>
  <c r="A98" i="3"/>
  <c r="A97" i="3"/>
  <c r="D95" i="3"/>
  <c r="C95" i="3"/>
  <c r="B95" i="3"/>
  <c r="G93" i="3"/>
  <c r="F93" i="3"/>
  <c r="E93" i="3"/>
  <c r="C93" i="3"/>
  <c r="B93" i="3"/>
  <c r="G89" i="3"/>
  <c r="B91" i="3"/>
  <c r="F89" i="3"/>
  <c r="E89" i="3"/>
  <c r="C89" i="3"/>
  <c r="B89" i="3"/>
  <c r="F87" i="3"/>
  <c r="E87" i="3"/>
  <c r="C87" i="3"/>
  <c r="B87" i="3"/>
  <c r="D61" i="1"/>
  <c r="C79" i="3" s="1"/>
  <c r="D59" i="1"/>
  <c r="D58" i="1"/>
  <c r="D57" i="1"/>
  <c r="D56" i="1"/>
  <c r="B9" i="3"/>
  <c r="B8" i="3"/>
  <c r="B7" i="3"/>
  <c r="A67" i="3"/>
  <c r="D50" i="1"/>
  <c r="B23" i="3"/>
  <c r="B21" i="3"/>
  <c r="G39" i="1"/>
  <c r="A61" i="3" s="1"/>
  <c r="B61" i="3" s="1"/>
  <c r="G38" i="1"/>
  <c r="A60" i="3" s="1"/>
  <c r="B60" i="3" s="1"/>
  <c r="G37" i="1"/>
  <c r="A59" i="3" s="1"/>
  <c r="B59" i="3" s="1"/>
  <c r="G36" i="1"/>
  <c r="A58" i="3" s="1"/>
  <c r="B58" i="3" s="1"/>
  <c r="G35" i="1"/>
  <c r="A57" i="3" s="1"/>
  <c r="B57" i="3" s="1"/>
  <c r="G34" i="1"/>
  <c r="A56" i="3" s="1"/>
  <c r="B56" i="3" s="1"/>
  <c r="G33" i="1"/>
  <c r="A55" i="3" s="1"/>
  <c r="B55" i="3" s="1"/>
  <c r="G32" i="1"/>
  <c r="A54" i="3" s="1"/>
  <c r="B54" i="3" s="1"/>
  <c r="G31" i="1"/>
  <c r="A53" i="3" s="1"/>
  <c r="B53" i="3" s="1"/>
  <c r="G30" i="1"/>
  <c r="A52" i="3" s="1"/>
  <c r="B52" i="3" s="1"/>
  <c r="D39" i="1"/>
  <c r="A51" i="3" s="1"/>
  <c r="B51" i="3" s="1"/>
  <c r="D38" i="1"/>
  <c r="A50" i="3" s="1"/>
  <c r="B50" i="3" s="1"/>
  <c r="D37" i="1"/>
  <c r="A49" i="3" s="1"/>
  <c r="B49" i="3" s="1"/>
  <c r="D36" i="1"/>
  <c r="A48" i="3" s="1"/>
  <c r="B48" i="3" s="1"/>
  <c r="D35" i="1"/>
  <c r="A47" i="3" s="1"/>
  <c r="B47" i="3" s="1"/>
  <c r="D34" i="1"/>
  <c r="A46" i="3" s="1"/>
  <c r="B46" i="3" s="1"/>
  <c r="D33" i="1"/>
  <c r="A45" i="3" s="1"/>
  <c r="B45" i="3" s="1"/>
  <c r="D32" i="1"/>
  <c r="A44" i="3" s="1"/>
  <c r="B44" i="3" s="1"/>
  <c r="D31" i="1"/>
  <c r="A43" i="3" s="1"/>
  <c r="B43" i="3" s="1"/>
  <c r="D30" i="1"/>
  <c r="A42" i="3" s="1"/>
  <c r="B42" i="3" s="1"/>
  <c r="F47" i="1"/>
  <c r="B22" i="3"/>
  <c r="B20" i="3"/>
  <c r="B18" i="3"/>
  <c r="B17" i="3"/>
  <c r="B19" i="3"/>
  <c r="A69" i="3"/>
  <c r="G29" i="3"/>
  <c r="C28" i="1"/>
  <c r="D29" i="3" s="1"/>
  <c r="B15" i="3"/>
  <c r="B14" i="3"/>
  <c r="B12" i="3"/>
  <c r="B11" i="3"/>
  <c r="A19" i="1"/>
  <c r="A39" i="1"/>
  <c r="A41" i="3" s="1"/>
  <c r="B41" i="3" s="1"/>
  <c r="A38" i="1"/>
  <c r="A40" i="3" s="1"/>
  <c r="B40" i="3" s="1"/>
  <c r="A37" i="1"/>
  <c r="A39" i="3" s="1"/>
  <c r="B39" i="3" s="1"/>
  <c r="A36" i="1"/>
  <c r="A38" i="3" s="1"/>
  <c r="B38" i="3" s="1"/>
  <c r="A35" i="1"/>
  <c r="A37" i="3" s="1"/>
  <c r="B37" i="3" s="1"/>
  <c r="A34" i="1"/>
  <c r="A36" i="3" s="1"/>
  <c r="B36" i="3" s="1"/>
  <c r="A33" i="1"/>
  <c r="A35" i="3" s="1"/>
  <c r="B35" i="3" s="1"/>
  <c r="A32" i="1"/>
  <c r="A34" i="3" s="1"/>
  <c r="B34" i="3" s="1"/>
  <c r="A31" i="1"/>
  <c r="A33" i="3" s="1"/>
  <c r="B33" i="3" s="1"/>
  <c r="A30" i="1"/>
  <c r="A32" i="3" s="1"/>
  <c r="B32" i="3" s="1"/>
</calcChain>
</file>

<file path=xl/sharedStrings.xml><?xml version="1.0" encoding="utf-8"?>
<sst xmlns="http://schemas.openxmlformats.org/spreadsheetml/2006/main" count="177" uniqueCount="138">
  <si>
    <t>Universidad Complutense de Madrid</t>
  </si>
  <si>
    <t>Fecha:</t>
  </si>
  <si>
    <t>Nº Trabajo</t>
  </si>
  <si>
    <t>Usuario:</t>
  </si>
  <si>
    <t>Email:</t>
  </si>
  <si>
    <t>Tel:</t>
  </si>
  <si>
    <t>Centro:</t>
  </si>
  <si>
    <t>Dpto:</t>
  </si>
  <si>
    <t>SEGURIDAD Y MANIPULACION:</t>
  </si>
  <si>
    <t>Comentarios:</t>
  </si>
  <si>
    <t>Información requerida</t>
  </si>
  <si>
    <t>Difractómetro y condiciones de medida:</t>
  </si>
  <si>
    <t>seg/paso=</t>
  </si>
  <si>
    <t>Investigador Responsable:</t>
  </si>
  <si>
    <t>Identificación del Usuario:</t>
  </si>
  <si>
    <t>Descripción de Muestras:</t>
  </si>
  <si>
    <t>Nombre</t>
  </si>
  <si>
    <t>Identificación</t>
  </si>
  <si>
    <t>Nº de Muestras=</t>
  </si>
  <si>
    <t>¿Se necesita protección?</t>
  </si>
  <si>
    <t>¿FDS (MSDS) disponible?</t>
  </si>
  <si>
    <t>no</t>
  </si>
  <si>
    <t>Siempre se entregarán los difractogramas en formato original (xrdml)</t>
  </si>
  <si>
    <t>ascii xy, asc ó dat:</t>
  </si>
  <si>
    <t>ascii udf:</t>
  </si>
  <si>
    <t>(valores separados por comas) csv:</t>
  </si>
  <si>
    <t>condiciones de medida:</t>
  </si>
  <si>
    <t>Difractogramas</t>
  </si>
  <si>
    <t>Técnico Responsable:</t>
  </si>
  <si>
    <t>Emilio Matesanz</t>
  </si>
  <si>
    <t>email:</t>
  </si>
  <si>
    <t>Textos</t>
  </si>
  <si>
    <r>
      <t>paso 2th</t>
    </r>
    <r>
      <rPr>
        <sz val="12"/>
        <rFont val="Times New Roman"/>
        <family val="1"/>
      </rPr>
      <t>=</t>
    </r>
  </si>
  <si>
    <t>ptos/FWHM=</t>
  </si>
  <si>
    <t>Nº Cuentas en el Máximo=</t>
  </si>
  <si>
    <t>Alternativamente se pueden fijar las condiciones de medida a partir de un difractograma de prueba</t>
  </si>
  <si>
    <t>detector puntual (0D)</t>
  </si>
  <si>
    <t>detector rápido (1D)</t>
  </si>
  <si>
    <t>¿Recuperar Muestras?</t>
  </si>
  <si>
    <t>¿Tóxico?¿Corrosivo? ¿Irritante?</t>
  </si>
  <si>
    <t>*</t>
  </si>
  <si>
    <t>Fecha</t>
  </si>
  <si>
    <t>¡No olvide especificar todas las condiciones de medida antes de enviar este fichero!</t>
  </si>
  <si>
    <t>ematesanz@ucm.es</t>
  </si>
  <si>
    <t>2Th inicial=</t>
  </si>
  <si>
    <t>2Th final=</t>
  </si>
  <si>
    <t>Tamaño de paso=</t>
  </si>
  <si>
    <t>horas</t>
  </si>
  <si>
    <t>Solicitante:</t>
  </si>
  <si>
    <t>Muestras incluidas en el trabajo:</t>
  </si>
  <si>
    <t>Portamuestras</t>
  </si>
  <si>
    <t>Observaciones</t>
  </si>
  <si>
    <t>tipos de portamuestras</t>
  </si>
  <si>
    <t>¿Recuperar?</t>
  </si>
  <si>
    <t>Comentarios del usuario:</t>
  </si>
  <si>
    <t>Manipulación de muestras:</t>
  </si>
  <si>
    <t>Comentarios generales:</t>
  </si>
  <si>
    <t>Comentarios del técnico:</t>
  </si>
  <si>
    <t>Unidad de Difracción de Rayos X</t>
  </si>
  <si>
    <t>Sección de Policristal, Sede Facultad de CC. Químicas</t>
  </si>
  <si>
    <t>C.A.I. de Técnicas Químicas</t>
  </si>
  <si>
    <t>Tiempo por paso=</t>
  </si>
  <si>
    <t>segundos</t>
  </si>
  <si>
    <t>Tiempo total máximo=</t>
  </si>
  <si>
    <t>Nº de pasos por FWHM=</t>
  </si>
  <si>
    <t>Nº de cuentas en el máximo=</t>
  </si>
  <si>
    <t>cuentas</t>
  </si>
  <si>
    <t>Notas a la definición de condiciones de medida:</t>
  </si>
  <si>
    <t>El tamaño de paso en la definición alternativa se define en función de la anchura a media altura de los picos de los difractogramas previos, indicando el número de puntos a medir en ese intervalo.</t>
  </si>
  <si>
    <t>El tiempo por paso en la definición alternativa se define como el tiempo suficiente para conseguir acumular el número de cuentas especificado. Cuando se solicita la medida de varias muestras, se establece un valor de compromiso entre las diferentes muestras probadas.</t>
  </si>
  <si>
    <t>En el caso de la definición alternativa de los parámetros de tamaño y tiempo por paso, el usuario puede establecer un tiempo máximo para el total de la medida que no se debe sobrepasar. En este caso se ajustarán los parámetros para cumplir esa condición.</t>
  </si>
  <si>
    <t>El tamaño de paso se ajustará a alguno de los tamaños posibles según la configuración: 0.002, 0.004, 0.008, 0.017, 0.033, 0.050,… De estos se seleccionará el tamaño de paso más próximo al solicitado.</t>
  </si>
  <si>
    <t>Servicio:</t>
  </si>
  <si>
    <t>Referencia:</t>
  </si>
  <si>
    <t>Equipo:</t>
  </si>
  <si>
    <t>https://cai.ucm.es/tecnicas-quimicas/difraccion-rayos-x/servicios.php</t>
  </si>
  <si>
    <t>La solicitud de ensayo se debe hacer desde la página web de la Unidad de Difracción de Rayos X:</t>
  </si>
  <si>
    <t>Imprimir solo la primera página para adjuntar con las muestras</t>
  </si>
  <si>
    <t>Tipo:</t>
  </si>
  <si>
    <t>UCM</t>
  </si>
  <si>
    <t>OPI</t>
  </si>
  <si>
    <t>EMPRESA</t>
  </si>
  <si>
    <t>91 394 4133</t>
  </si>
  <si>
    <t>Tipo Centro:</t>
  </si>
  <si>
    <t>Todos los campos de esta sección son OBLIGATORIOS</t>
  </si>
  <si>
    <t>Indicar aquí los requerimientos para la correcta conservación de las muestras (si no se debe añadir acetona u otros disolventes, si no se debe tocar la superficie de la muestra,…)</t>
  </si>
  <si>
    <t>Es OBLIGATORIO incluir información de SEGURIDAD</t>
  </si>
  <si>
    <t>xrdml:</t>
  </si>
  <si>
    <t>No olvide especificar todas las condiciones de medida antes de enviar este fichero. Si es necesario, consulte con el técnico.</t>
  </si>
  <si>
    <r>
      <t xml:space="preserve">Alternativamente, definir </t>
    </r>
    <r>
      <rPr>
        <b/>
        <i/>
        <sz val="11"/>
        <color theme="9" tint="-0.249977111117893"/>
        <rFont val="Times New Roman"/>
        <family val="1"/>
      </rPr>
      <t>(solo utilizar una de las dos posibilidades)</t>
    </r>
    <r>
      <rPr>
        <b/>
        <i/>
        <sz val="14"/>
        <color theme="9" tint="-0.249977111117893"/>
        <rFont val="Times New Roman"/>
        <family val="1"/>
      </rPr>
      <t>:</t>
    </r>
  </si>
  <si>
    <t>Ver notas a las condiciones de medida</t>
  </si>
  <si>
    <t>Si no sabe cuáles pueden ser las mejores condiciones de medida para sus muestras y tipo de aplicación, consulte con el técnico responsable.</t>
  </si>
  <si>
    <t>Nº Trabajo:</t>
  </si>
  <si>
    <t>Técnico:</t>
  </si>
  <si>
    <t>Depto.:</t>
  </si>
  <si>
    <t>IP:</t>
  </si>
  <si>
    <t>Otros</t>
  </si>
  <si>
    <t>#fin</t>
  </si>
  <si>
    <t>v1</t>
  </si>
  <si>
    <t>¿Realizar Identificación de fases?</t>
  </si>
  <si>
    <t>Identificación de fases:</t>
  </si>
  <si>
    <t>Incluir en comentarios la información de ayuda a la identificación</t>
  </si>
  <si>
    <r>
      <t xml:space="preserve">A los usuarios UCM solo se les enviarán los difractogramas originales con extensión xrdml. Tienen a su disposición para descarga el programa X'Pert Data Viewer para visualizar y convertir estos difractogramas.
Para el análisis de los difractogramas, los usuarios UCM pueden utilizar el programa Match! de Crystal Impact. 
</t>
    </r>
    <r>
      <rPr>
        <b/>
        <sz val="10"/>
        <color theme="9" tint="-0.249977111117893"/>
        <rFont val="Times New Roman"/>
        <family val="1"/>
      </rPr>
      <t>Consultar con el técnico</t>
    </r>
  </si>
  <si>
    <r>
      <t xml:space="preserve">Las medidas se hacen con un detector rápido </t>
    </r>
    <r>
      <rPr>
        <b/>
        <i/>
        <sz val="12"/>
        <rFont val="Times New Roman"/>
        <family val="1"/>
      </rPr>
      <t>1Der</t>
    </r>
    <r>
      <rPr>
        <i/>
        <sz val="12"/>
        <rFont val="Times New Roman"/>
        <family val="1"/>
      </rPr>
      <t xml:space="preserve"> (1D), lo que condiciona los tamaños de paso y tiempos por paso posibles.</t>
    </r>
  </si>
  <si>
    <t>Las condiciones de tamaño y tiempo por paso se pueden especificar directamente.
Alternativamente se puede solicitar que el técnico ajuste las condiciones después de medir un difractograma rápido previo de una selección de muestras.</t>
  </si>
  <si>
    <t>Comentarios (composición…):</t>
  </si>
  <si>
    <t xml:space="preserve">Siempre que sea posible, introduzca datos de composición, al menos cualitativa. Esto es especialmente importante si las muestras incluyen elementos que pueden producir fluorescencia secundaria en la radiación que llega al detector. La discriminación de energías del detector utilizado (1Der) puede eliminar la contribución de radiaciones indeseadas, mejorando notablemente la calidad del difractograma. </t>
  </si>
  <si>
    <t>Si necesita repetir exactamente las condiciones de medida utilizadas en un difractograma medido previamente en esta Unidad de Difracción de Rayos X, indique en Comentarios el número de trabajo correspondiente al trabajo previo a reproducir.</t>
  </si>
  <si>
    <t>sí</t>
  </si>
  <si>
    <t>?</t>
  </si>
  <si>
    <t>Sí</t>
  </si>
  <si>
    <t>Ver información de Tarifas para Análisis Cualitativo</t>
  </si>
  <si>
    <t>Condiciones de medida solicitadas</t>
  </si>
  <si>
    <t>Las muestras se intentan preparar, por defecto, en capilares de vidrio borosilicato de 0.5 mm de diámetro.
En muestras absorbentes con polvo muy fino, se pueden emplear capilares de 0.3 mm de diámetro.
En muestras poco absorbentes (compuestos orgánicos), se pueden emplear capilares de 0.7 o 1 mm de diámetro.</t>
  </si>
  <si>
    <t xml:space="preserve">En la UDRX ponemos a disposición de los usuarios los ficheros de difractogramas de patrones internacionales (Si NIST SRM640d) para estimar la función de resolución instrumental (IRF) de diferentes combinaciones de ópticas empleadas con este difractómetro. También disponemos de medidas hechas con NAC (NACALF), aunque no es un patrón certificado, como sustancia de referencia más empleada para medidas con capilares por transmisión. Si necesita esta información, incluya la petición en comentarios. </t>
  </si>
  <si>
    <t>Capilar borosilicato 0.1 mm</t>
  </si>
  <si>
    <t>Capilar borosilicato 0.3 mm</t>
  </si>
  <si>
    <t>Capilar borosilicato 0.5 mm</t>
  </si>
  <si>
    <t>Capilar borosilicato 0.7 mm</t>
  </si>
  <si>
    <t>Capilar borosilicato 1.0 mm</t>
  </si>
  <si>
    <t>Capilar borosilicato 2.0 mm</t>
  </si>
  <si>
    <t>Radiación=</t>
  </si>
  <si>
    <t>Cu Ka1 monocromática</t>
  </si>
  <si>
    <t>Cu Ka1+ka2</t>
  </si>
  <si>
    <t>UDRX_31_02 Transmisión en capilar</t>
  </si>
  <si>
    <t>Difracción de rayos x de polvo por transmisión en capilar con radiación Cu Ka1 / Cu Ka1+2 / Mo Ka1+2</t>
  </si>
  <si>
    <t>Mo Ka1+ka2</t>
  </si>
  <si>
    <t>Seleccione del desplegable la radiación a utilizar (Cu, Cu monocromática o Mo)</t>
  </si>
  <si>
    <t>EQ 0434520 31 17: Empyrean Alpha1</t>
  </si>
  <si>
    <t>La configuración utilizada por defecto consiste en:
- Plataforma portamuestras: "spinner" para transmisión con capilares.
- Haz incidente para Cu Ka1: Monocromador primario+espejo focalizador, rendija de divergencia 1/2°, máscara 20mm, rendija anti-scatter 1/2°
- Haz incidente para Cu Ka1+Ka2: Espejo focalizador, rendija de divergencia 1/2°, máscara 20mm, rendija anti-scatter 1/2°
- Haz incidente para Mo Ka1+Ka2: espejo focalizador, rendija de divergencia 1/2°, máscara 20mm, rendija anti-scatter 1/2°
- Haz difractado: rendija soller 0.02 rad,  rendija anti-scatter, detector 1Der en modo 1D scanning.
Los ficheros de difracción de rayos x XRDML proporcionados incluyen la descripción detallada de la configuración utilizada en la medida.
Si desea utilizar otra combinación de rendijas, se puede especificar en comentarios.</t>
  </si>
  <si>
    <t>Rangos de medida recomendados para radiación de Molibdeno</t>
  </si>
  <si>
    <t>El cambio de longitud de onda respecto a la más habitual (tubos de Cu), requiere ajustar los rangos angulares de medida en esta configuración.</t>
  </si>
  <si>
    <t>Para identificación de fases:</t>
  </si>
  <si>
    <t>2-35°2th</t>
  </si>
  <si>
    <t>Para refinamiento de estructuras:</t>
  </si>
  <si>
    <t>2-50°2th</t>
  </si>
  <si>
    <t>No obstante, el usuario puede solicitar otros rangos de medida que se ajusten mejor a su caso concreto.</t>
  </si>
  <si>
    <t>Los rangos de medida aproximadamente equivalentes a los usados con lambda Cu Kalfa en aplicaciones típicas 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</si>
</sst>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00"/>
    <numFmt numFmtId="166" formatCode="0.0"/>
  </numFmts>
  <fonts count="42" x14ac:knownFonts="1">
    <font>
      <sz val="10"/>
      <name val="Arial"/>
      <family val="2"/>
    </font>
    <font>
      <sz val="12"/>
      <name val="Times New Roman"/>
      <family val="1"/>
    </font>
    <font>
      <b/>
      <i/>
      <sz val="12"/>
      <name val="Times New Roman"/>
      <family val="1"/>
    </font>
    <font>
      <i/>
      <sz val="12"/>
      <name val="Times New Roman"/>
      <family val="1"/>
    </font>
    <font>
      <b/>
      <sz val="12"/>
      <name val="Times New Roman"/>
      <family val="1"/>
    </font>
    <font>
      <i/>
      <sz val="8"/>
      <name val="Times New Roman"/>
      <family val="1"/>
    </font>
    <font>
      <i/>
      <sz val="8"/>
      <color indexed="12"/>
      <name val="Times New Roman"/>
      <family val="1"/>
    </font>
    <font>
      <i/>
      <sz val="8"/>
      <color indexed="10"/>
      <name val="Times New Roman"/>
      <family val="1"/>
    </font>
    <font>
      <b/>
      <sz val="10"/>
      <name val="Times New Roman"/>
      <family val="1"/>
    </font>
    <font>
      <sz val="8"/>
      <color indexed="10"/>
      <name val="Times New Roman"/>
      <family val="1"/>
    </font>
    <font>
      <sz val="10"/>
      <name val="Times New Roman"/>
      <family val="1"/>
    </font>
    <font>
      <b/>
      <i/>
      <sz val="10"/>
      <name val="Times New Roman"/>
      <family val="1"/>
    </font>
    <font>
      <i/>
      <sz val="9"/>
      <name val="Times New Roman"/>
      <family val="1"/>
    </font>
    <font>
      <b/>
      <i/>
      <sz val="10"/>
      <color indexed="10"/>
      <name val="Times New Roman"/>
      <family val="1"/>
    </font>
    <font>
      <i/>
      <sz val="10"/>
      <color indexed="12"/>
      <name val="Times New Roman"/>
      <family val="1"/>
    </font>
    <font>
      <sz val="8"/>
      <name val="Times New Roman"/>
      <family val="1"/>
    </font>
    <font>
      <sz val="8"/>
      <name val="Arial"/>
      <family val="2"/>
    </font>
    <font>
      <sz val="10"/>
      <name val="Arial"/>
      <family val="2"/>
    </font>
    <font>
      <i/>
      <sz val="8"/>
      <name val="Arial"/>
      <family val="2"/>
    </font>
    <font>
      <b/>
      <u/>
      <sz val="10"/>
      <name val="Arial"/>
      <family val="2"/>
    </font>
    <font>
      <b/>
      <sz val="10"/>
      <name val="Arial"/>
      <family val="2"/>
    </font>
    <font>
      <b/>
      <i/>
      <u/>
      <sz val="10"/>
      <color indexed="12"/>
      <name val="Arial"/>
      <family val="2"/>
    </font>
    <font>
      <b/>
      <i/>
      <sz val="8"/>
      <name val="Times New Roman"/>
      <family val="1"/>
    </font>
    <font>
      <u/>
      <sz val="10"/>
      <name val="Arial"/>
      <family val="2"/>
    </font>
    <font>
      <b/>
      <sz val="8"/>
      <name val="Arial"/>
      <family val="2"/>
    </font>
    <font>
      <b/>
      <sz val="14"/>
      <name val="Times New Roman"/>
      <family val="1"/>
    </font>
    <font>
      <i/>
      <sz val="10"/>
      <name val="Arial"/>
      <family val="2"/>
    </font>
    <font>
      <b/>
      <i/>
      <sz val="12"/>
      <color theme="9" tint="-0.499984740745262"/>
      <name val="Times New Roman"/>
      <family val="1"/>
    </font>
    <font>
      <b/>
      <sz val="12"/>
      <color theme="9" tint="-0.249977111117893"/>
      <name val="Times New Roman"/>
      <family val="1"/>
    </font>
    <font>
      <i/>
      <sz val="8"/>
      <color theme="9" tint="-0.249977111117893"/>
      <name val="Arial"/>
      <family val="2"/>
    </font>
    <font>
      <sz val="10"/>
      <color theme="9" tint="-0.249977111117893"/>
      <name val="Times New Roman"/>
      <family val="1"/>
    </font>
    <font>
      <b/>
      <i/>
      <sz val="14"/>
      <color theme="9" tint="-0.249977111117893"/>
      <name val="Times New Roman"/>
      <family val="1"/>
    </font>
    <font>
      <sz val="14"/>
      <color theme="9" tint="-0.499984740745262"/>
      <name val="Arial"/>
      <family val="2"/>
    </font>
    <font>
      <b/>
      <sz val="9"/>
      <color theme="9" tint="-0.249977111117893"/>
      <name val="Arial"/>
      <family val="2"/>
    </font>
    <font>
      <b/>
      <i/>
      <u/>
      <sz val="12"/>
      <color indexed="12"/>
      <name val="Arial"/>
      <family val="2"/>
    </font>
    <font>
      <b/>
      <sz val="12"/>
      <color theme="9" tint="-0.249977111117893"/>
      <name val="Arial"/>
      <family val="2"/>
    </font>
    <font>
      <b/>
      <sz val="10"/>
      <color theme="9" tint="-0.249977111117893"/>
      <name val="Times New Roman"/>
      <family val="1"/>
    </font>
    <font>
      <b/>
      <i/>
      <sz val="11"/>
      <color theme="9" tint="-0.249977111117893"/>
      <name val="Times New Roman"/>
      <family val="1"/>
    </font>
    <font>
      <b/>
      <sz val="12"/>
      <name val="Arial"/>
      <family val="2"/>
    </font>
    <font>
      <sz val="11"/>
      <name val="Arial"/>
      <family val="2"/>
    </font>
    <font>
      <i/>
      <sz val="9"/>
      <name val="Arial"/>
      <family val="2"/>
    </font>
    <font>
      <sz val="10"/>
      <color theme="9" tint="-0.249977111117893"/>
      <name val="Arial"/>
      <family val="2"/>
    </font>
  </fonts>
  <fills count="6">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79998168889431442"/>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cellStyleXfs>
  <cellXfs count="17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1" fillId="0" borderId="0" xfId="0" applyFont="1" applyAlignment="1">
      <alignment vertical="top" wrapText="1"/>
    </xf>
    <xf numFmtId="0" fontId="6" fillId="0" borderId="0" xfId="0" applyFont="1"/>
    <xf numFmtId="0" fontId="5" fillId="0" borderId="0" xfId="0" applyFont="1" applyAlignment="1">
      <alignment vertical="top" wrapText="1"/>
    </xf>
    <xf numFmtId="0" fontId="8" fillId="0" borderId="0" xfId="0" applyFont="1" applyAlignment="1">
      <alignment horizontal="right" vertical="top"/>
    </xf>
    <xf numFmtId="0" fontId="10" fillId="0" borderId="0" xfId="0" applyFont="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right"/>
    </xf>
    <xf numFmtId="0" fontId="9" fillId="0" borderId="0" xfId="0" applyFont="1" applyAlignment="1">
      <alignment horizontal="right"/>
    </xf>
    <xf numFmtId="0" fontId="5" fillId="0" borderId="0" xfId="0" applyFont="1" applyAlignment="1">
      <alignment horizontal="right"/>
    </xf>
    <xf numFmtId="0" fontId="12" fillId="0" borderId="0" xfId="0" applyFont="1" applyAlignment="1">
      <alignment horizontal="center"/>
    </xf>
    <xf numFmtId="0" fontId="3" fillId="0" borderId="0" xfId="0" applyFont="1" applyAlignment="1">
      <alignment horizontal="left" vertical="center"/>
    </xf>
    <xf numFmtId="0" fontId="3" fillId="0" borderId="0" xfId="0" applyFont="1" applyAlignment="1">
      <alignment vertical="center"/>
    </xf>
    <xf numFmtId="0" fontId="15" fillId="0" borderId="0" xfId="0" applyFont="1" applyAlignment="1">
      <alignment horizontal="right"/>
    </xf>
    <xf numFmtId="0" fontId="2" fillId="0" borderId="0" xfId="0" applyFont="1" applyAlignment="1">
      <alignment horizontal="right" vertical="center"/>
    </xf>
    <xf numFmtId="0" fontId="10" fillId="0" borderId="1" xfId="0" applyFont="1" applyBorder="1"/>
    <xf numFmtId="0" fontId="18" fillId="0" borderId="0" xfId="0" applyFont="1"/>
    <xf numFmtId="0" fontId="10" fillId="0" borderId="0" xfId="0" applyFont="1" applyAlignment="1">
      <alignment horizontal="right" vertical="center"/>
    </xf>
    <xf numFmtId="0" fontId="8" fillId="0" borderId="0" xfId="0" applyFont="1" applyAlignment="1">
      <alignment horizontal="center" vertical="center"/>
    </xf>
    <xf numFmtId="0" fontId="14" fillId="0" borderId="0" xfId="0" applyFont="1" applyAlignment="1">
      <alignment vertical="top" wrapText="1"/>
    </xf>
    <xf numFmtId="0" fontId="14" fillId="0" borderId="0" xfId="0" applyFont="1" applyAlignment="1">
      <alignment horizontal="left" vertical="top" wrapText="1"/>
    </xf>
    <xf numFmtId="0" fontId="2" fillId="0" borderId="0" xfId="0" applyFont="1" applyAlignment="1">
      <alignment vertical="center"/>
    </xf>
    <xf numFmtId="0" fontId="13" fillId="0" borderId="0" xfId="0" applyFont="1" applyAlignment="1">
      <alignment horizontal="center" wrapText="1"/>
    </xf>
    <xf numFmtId="0" fontId="4" fillId="0" borderId="0" xfId="0" applyFont="1" applyAlignment="1">
      <alignment horizontal="center" wrapText="1"/>
    </xf>
    <xf numFmtId="0" fontId="2" fillId="0" borderId="0" xfId="0" applyFont="1" applyAlignment="1">
      <alignment horizontal="right"/>
    </xf>
    <xf numFmtId="0" fontId="10" fillId="0" borderId="0" xfId="0" applyFont="1" applyAlignment="1">
      <alignment horizontal="left"/>
    </xf>
    <xf numFmtId="0" fontId="1" fillId="0" borderId="0" xfId="0" applyFont="1" applyAlignment="1">
      <alignment horizontal="left"/>
    </xf>
    <xf numFmtId="165" fontId="1" fillId="0" borderId="0" xfId="0" applyNumberFormat="1" applyFont="1"/>
    <xf numFmtId="0" fontId="11" fillId="0" borderId="0" xfId="0" applyFont="1" applyAlignment="1">
      <alignment horizontal="left"/>
    </xf>
    <xf numFmtId="0" fontId="21" fillId="0" borderId="0" xfId="1" applyBorder="1" applyAlignment="1" applyProtection="1"/>
    <xf numFmtId="0" fontId="21" fillId="0" borderId="0" xfId="1" applyBorder="1" applyAlignment="1" applyProtection="1">
      <alignment vertical="top" wrapText="1"/>
    </xf>
    <xf numFmtId="0" fontId="11" fillId="2" borderId="4" xfId="0" applyFont="1" applyFill="1" applyBorder="1" applyAlignment="1">
      <alignment vertical="center"/>
    </xf>
    <xf numFmtId="0" fontId="8" fillId="2" borderId="4" xfId="0" applyFont="1" applyFill="1" applyBorder="1" applyAlignment="1">
      <alignment vertical="center"/>
    </xf>
    <xf numFmtId="0" fontId="21" fillId="0" borderId="0" xfId="1" applyAlignment="1" applyProtection="1"/>
    <xf numFmtId="0" fontId="24" fillId="0" borderId="5" xfId="0" applyFont="1" applyBorder="1" applyAlignment="1">
      <alignment horizontal="right"/>
    </xf>
    <xf numFmtId="0" fontId="24" fillId="0" borderId="6" xfId="0" applyFont="1" applyBorder="1" applyAlignment="1">
      <alignment horizontal="right"/>
    </xf>
    <xf numFmtId="0" fontId="15" fillId="0" borderId="0" xfId="0" applyFont="1"/>
    <xf numFmtId="0" fontId="21" fillId="0" borderId="0" xfId="2" applyAlignment="1" applyProtection="1"/>
    <xf numFmtId="0" fontId="4" fillId="0" borderId="0" xfId="0" applyFont="1" applyAlignment="1">
      <alignment horizontal="left"/>
    </xf>
    <xf numFmtId="164" fontId="1" fillId="2" borderId="3" xfId="0" applyNumberFormat="1" applyFont="1" applyFill="1" applyBorder="1" applyAlignment="1">
      <alignment vertical="top" wrapText="1"/>
    </xf>
    <xf numFmtId="0" fontId="3" fillId="0" borderId="0" xfId="0" applyFont="1" applyAlignment="1">
      <alignment horizontal="right" vertical="top"/>
    </xf>
    <xf numFmtId="0" fontId="0" fillId="0" borderId="0" xfId="0" applyAlignment="1">
      <alignment horizontal="right"/>
    </xf>
    <xf numFmtId="0" fontId="0" fillId="3" borderId="0" xfId="0" applyFill="1" applyAlignment="1">
      <alignment horizontal="center" vertical="center"/>
    </xf>
    <xf numFmtId="0" fontId="24" fillId="0" borderId="0" xfId="0" applyFont="1" applyAlignment="1">
      <alignment horizontal="right"/>
    </xf>
    <xf numFmtId="0" fontId="20" fillId="0" borderId="0" xfId="0" applyFont="1"/>
    <xf numFmtId="0" fontId="26" fillId="0" borderId="0" xfId="0" applyFont="1"/>
    <xf numFmtId="0" fontId="19" fillId="0" borderId="0" xfId="0" applyFont="1"/>
    <xf numFmtId="0" fontId="16" fillId="3" borderId="3" xfId="0" applyFont="1" applyFill="1" applyBorder="1"/>
    <xf numFmtId="49" fontId="16" fillId="0" borderId="0" xfId="0" applyNumberFormat="1" applyFont="1"/>
    <xf numFmtId="165" fontId="10" fillId="0" borderId="0" xfId="0" applyNumberFormat="1" applyFont="1" applyAlignment="1">
      <alignment vertical="center"/>
    </xf>
    <xf numFmtId="166" fontId="10" fillId="0" borderId="0" xfId="0" applyNumberFormat="1" applyFont="1" applyAlignment="1">
      <alignment vertical="center"/>
    </xf>
    <xf numFmtId="164" fontId="1" fillId="3" borderId="3" xfId="0" applyNumberFormat="1" applyFont="1" applyFill="1" applyBorder="1" applyAlignment="1" applyProtection="1">
      <alignment vertical="top" wrapText="1"/>
      <protection locked="0"/>
    </xf>
    <xf numFmtId="0" fontId="1" fillId="0" borderId="3" xfId="0" applyFont="1" applyBorder="1" applyAlignment="1">
      <alignment horizontal="left" vertical="top" wrapText="1"/>
    </xf>
    <xf numFmtId="49" fontId="16" fillId="3" borderId="7" xfId="0" applyNumberFormat="1" applyFont="1" applyFill="1" applyBorder="1" applyProtection="1">
      <protection locked="0"/>
    </xf>
    <xf numFmtId="49" fontId="16" fillId="3" borderId="14" xfId="0" applyNumberFormat="1" applyFont="1" applyFill="1" applyBorder="1"/>
    <xf numFmtId="49" fontId="16" fillId="3" borderId="8" xfId="0" applyNumberFormat="1" applyFont="1" applyFill="1" applyBorder="1" applyProtection="1">
      <protection locked="0"/>
    </xf>
    <xf numFmtId="49" fontId="16" fillId="3" borderId="15" xfId="0" applyNumberFormat="1" applyFont="1" applyFill="1" applyBorder="1"/>
    <xf numFmtId="0" fontId="28" fillId="0" borderId="0" xfId="0" applyFont="1" applyAlignment="1">
      <alignment horizontal="right"/>
    </xf>
    <xf numFmtId="0" fontId="25" fillId="3" borderId="3" xfId="0" applyFont="1" applyFill="1" applyBorder="1" applyAlignment="1" applyProtection="1">
      <alignment horizontal="center"/>
      <protection locked="0"/>
    </xf>
    <xf numFmtId="0" fontId="29" fillId="0" borderId="0" xfId="0" applyFont="1"/>
    <xf numFmtId="0" fontId="10" fillId="3" borderId="2" xfId="0" applyFont="1" applyFill="1" applyBorder="1" applyAlignment="1" applyProtection="1">
      <alignment horizontal="center"/>
      <protection locked="0"/>
    </xf>
    <xf numFmtId="0" fontId="30" fillId="0" borderId="0" xfId="0" applyFont="1" applyAlignment="1">
      <alignment horizontal="right"/>
    </xf>
    <xf numFmtId="0" fontId="10" fillId="3" borderId="9" xfId="0" applyFont="1" applyFill="1" applyBorder="1" applyAlignment="1" applyProtection="1">
      <alignment horizontal="center"/>
      <protection locked="0"/>
    </xf>
    <xf numFmtId="0" fontId="4" fillId="4" borderId="0" xfId="0" applyFont="1" applyFill="1" applyAlignment="1">
      <alignment horizontal="left" vertical="top"/>
    </xf>
    <xf numFmtId="0" fontId="23" fillId="4" borderId="0" xfId="0" applyFont="1" applyFill="1" applyAlignment="1">
      <alignment horizontal="left" vertical="top" wrapText="1"/>
    </xf>
    <xf numFmtId="0" fontId="1" fillId="4" borderId="0" xfId="0" applyFont="1" applyFill="1"/>
    <xf numFmtId="0" fontId="4" fillId="4" borderId="0" xfId="0" applyFont="1" applyFill="1" applyAlignment="1">
      <alignment horizontal="left" vertical="center"/>
    </xf>
    <xf numFmtId="0" fontId="27" fillId="0" borderId="0" xfId="0" applyFont="1" applyAlignment="1">
      <alignment horizontal="left" vertical="center"/>
    </xf>
    <xf numFmtId="0" fontId="10" fillId="5" borderId="9" xfId="0" applyFont="1" applyFill="1" applyBorder="1" applyAlignment="1" applyProtection="1">
      <alignment horizontal="center"/>
      <protection locked="0"/>
    </xf>
    <xf numFmtId="0" fontId="31" fillId="0" borderId="0" xfId="0" applyFont="1" applyAlignment="1">
      <alignment vertical="center"/>
    </xf>
    <xf numFmtId="0" fontId="32" fillId="0" borderId="0" xfId="0" applyFont="1"/>
    <xf numFmtId="0" fontId="21" fillId="0" borderId="0" xfId="1" applyAlignment="1" applyProtection="1">
      <alignment horizontal="center" vertical="center"/>
    </xf>
    <xf numFmtId="0" fontId="2" fillId="0" borderId="0" xfId="0" applyFont="1" applyAlignment="1">
      <alignment horizontal="left"/>
    </xf>
    <xf numFmtId="0" fontId="0" fillId="0" borderId="0" xfId="0" applyAlignment="1">
      <alignment horizontal="left"/>
    </xf>
    <xf numFmtId="0" fontId="21" fillId="0" borderId="0" xfId="1" applyFill="1" applyBorder="1" applyAlignment="1" applyProtection="1"/>
    <xf numFmtId="0" fontId="27" fillId="0" borderId="0" xfId="0" applyFont="1"/>
    <xf numFmtId="0" fontId="18" fillId="0" borderId="0" xfId="0" applyFont="1" applyAlignment="1">
      <alignment vertical="top" wrapText="1"/>
    </xf>
    <xf numFmtId="0" fontId="11" fillId="0" borderId="0" xfId="0" applyFont="1" applyAlignment="1">
      <alignment horizontal="right" vertical="center"/>
    </xf>
    <xf numFmtId="0" fontId="0" fillId="3" borderId="0" xfId="0" applyFill="1" applyAlignment="1">
      <alignment horizontal="left"/>
    </xf>
    <xf numFmtId="0" fontId="20" fillId="0" borderId="3" xfId="0" applyFont="1" applyBorder="1" applyAlignment="1">
      <alignment horizontal="center"/>
    </xf>
    <xf numFmtId="0" fontId="20" fillId="0" borderId="0" xfId="0" applyFont="1" applyAlignment="1">
      <alignment horizontal="left"/>
    </xf>
    <xf numFmtId="0" fontId="0" fillId="3" borderId="0" xfId="0" applyFill="1" applyAlignment="1">
      <alignment horizontal="left" vertical="center"/>
    </xf>
    <xf numFmtId="0" fontId="33" fillId="0" borderId="0" xfId="0" applyFont="1" applyAlignment="1">
      <alignment horizontal="left"/>
    </xf>
    <xf numFmtId="0" fontId="34" fillId="0" borderId="0" xfId="1" applyFont="1" applyAlignment="1" applyProtection="1">
      <alignment horizontal="left"/>
    </xf>
    <xf numFmtId="0" fontId="35" fillId="0" borderId="0" xfId="0" applyFont="1" applyAlignment="1">
      <alignment horizontal="left"/>
    </xf>
    <xf numFmtId="0" fontId="34" fillId="0" borderId="0" xfId="1" applyFont="1" applyAlignment="1" applyProtection="1"/>
    <xf numFmtId="0" fontId="1" fillId="0" borderId="0" xfId="0" applyFont="1" applyProtection="1">
      <protection locked="0"/>
    </xf>
    <xf numFmtId="0" fontId="4" fillId="0" borderId="0" xfId="0" applyFont="1" applyAlignment="1">
      <alignment horizontal="right"/>
    </xf>
    <xf numFmtId="0" fontId="8" fillId="3" borderId="2" xfId="0" applyFont="1" applyFill="1" applyBorder="1" applyAlignment="1" applyProtection="1">
      <alignment horizontal="center"/>
      <protection locked="0"/>
    </xf>
    <xf numFmtId="0" fontId="1" fillId="0" borderId="3" xfId="0" applyFont="1" applyBorder="1"/>
    <xf numFmtId="0" fontId="20" fillId="0" borderId="0" xfId="0" applyFont="1" applyAlignment="1">
      <alignment horizontal="left" vertical="center"/>
    </xf>
    <xf numFmtId="0" fontId="40" fillId="0" borderId="0" xfId="0" applyFont="1"/>
    <xf numFmtId="0" fontId="41" fillId="0" borderId="0" xfId="0" applyFont="1"/>
    <xf numFmtId="0" fontId="24" fillId="3" borderId="3" xfId="0" applyFont="1" applyFill="1" applyBorder="1" applyAlignment="1">
      <alignment horizontal="center"/>
    </xf>
    <xf numFmtId="0" fontId="0" fillId="0" borderId="0" xfId="0" applyAlignment="1">
      <alignment horizontal="center"/>
    </xf>
    <xf numFmtId="0" fontId="1" fillId="3" borderId="3" xfId="0" applyFont="1" applyFill="1" applyBorder="1" applyProtection="1">
      <protection locked="0"/>
    </xf>
    <xf numFmtId="0" fontId="11" fillId="0" borderId="0" xfId="0" applyFont="1" applyAlignment="1">
      <alignment horizontal="left" vertical="center"/>
    </xf>
    <xf numFmtId="0" fontId="10" fillId="3" borderId="17" xfId="0" applyFont="1" applyFill="1" applyBorder="1" applyAlignment="1" applyProtection="1">
      <alignment horizontal="left" vertical="center"/>
      <protection locked="0"/>
    </xf>
    <xf numFmtId="0" fontId="10" fillId="3" borderId="16"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1" xfId="0" applyFont="1" applyFill="1" applyBorder="1" applyAlignment="1" applyProtection="1">
      <alignment horizontal="left" vertical="center"/>
      <protection locked="0"/>
    </xf>
    <xf numFmtId="0" fontId="3" fillId="0" borderId="0" xfId="0" applyFont="1" applyAlignment="1">
      <alignment horizontal="left" vertical="top" wrapText="1"/>
    </xf>
    <xf numFmtId="0" fontId="30" fillId="0" borderId="13" xfId="0" applyFont="1" applyBorder="1" applyAlignment="1">
      <alignment vertical="top" wrapText="1"/>
    </xf>
    <xf numFmtId="0" fontId="30" fillId="0" borderId="0" xfId="0" applyFont="1" applyAlignment="1">
      <alignment vertical="top" wrapText="1"/>
    </xf>
    <xf numFmtId="0" fontId="4" fillId="4" borderId="0" xfId="0" applyFont="1" applyFill="1" applyAlignment="1">
      <alignment horizontal="center" wrapText="1"/>
    </xf>
    <xf numFmtId="0" fontId="3" fillId="3" borderId="17" xfId="0" applyFont="1" applyFill="1" applyBorder="1" applyAlignment="1" applyProtection="1">
      <alignment horizontal="left" vertical="top" wrapText="1"/>
      <protection locked="0"/>
    </xf>
    <xf numFmtId="0" fontId="3" fillId="3" borderId="16" xfId="0"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top" wrapText="1"/>
      <protection locked="0"/>
    </xf>
    <xf numFmtId="0" fontId="3" fillId="3" borderId="13"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18"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1" xfId="0" applyFont="1" applyFill="1" applyBorder="1" applyAlignment="1" applyProtection="1">
      <alignment horizontal="left" vertical="top" wrapText="1"/>
      <protection locked="0"/>
    </xf>
    <xf numFmtId="0" fontId="8" fillId="3" borderId="25" xfId="0" applyFont="1" applyFill="1" applyBorder="1" applyAlignment="1" applyProtection="1">
      <alignment horizontal="center"/>
      <protection locked="0"/>
    </xf>
    <xf numFmtId="0" fontId="8" fillId="3" borderId="26" xfId="0" applyFont="1" applyFill="1" applyBorder="1" applyAlignment="1" applyProtection="1">
      <alignment horizontal="center"/>
      <protection locked="0"/>
    </xf>
    <xf numFmtId="0" fontId="2" fillId="0" borderId="0" xfId="0" applyFont="1" applyAlignment="1">
      <alignment horizontal="left"/>
    </xf>
    <xf numFmtId="0" fontId="0" fillId="0" borderId="0" xfId="0" applyAlignment="1">
      <alignment horizontal="left"/>
    </xf>
    <xf numFmtId="0" fontId="4" fillId="0" borderId="0" xfId="0" applyFont="1"/>
    <xf numFmtId="0" fontId="20" fillId="0" borderId="0" xfId="0" applyFont="1"/>
    <xf numFmtId="0" fontId="21" fillId="0" borderId="0" xfId="1" applyFill="1" applyBorder="1" applyAlignment="1" applyProtection="1"/>
    <xf numFmtId="0" fontId="21" fillId="0" borderId="0" xfId="1" applyAlignment="1" applyProtection="1"/>
    <xf numFmtId="0" fontId="27" fillId="0" borderId="0" xfId="0" applyFont="1"/>
    <xf numFmtId="0" fontId="1" fillId="3" borderId="3" xfId="0" applyFont="1" applyFill="1" applyBorder="1" applyProtection="1">
      <protection locked="0"/>
    </xf>
    <xf numFmtId="0" fontId="18" fillId="0" borderId="0" xfId="0" applyFont="1" applyAlignment="1">
      <alignment vertical="top" wrapText="1"/>
    </xf>
    <xf numFmtId="0" fontId="21" fillId="3" borderId="3" xfId="1" applyFill="1" applyBorder="1" applyAlignment="1" applyProtection="1">
      <alignment vertical="center"/>
      <protection locked="0"/>
    </xf>
    <xf numFmtId="0" fontId="1" fillId="3" borderId="3" xfId="0" applyFont="1" applyFill="1" applyBorder="1" applyAlignment="1" applyProtection="1">
      <alignment vertical="center"/>
      <protection locked="0"/>
    </xf>
    <xf numFmtId="0" fontId="10" fillId="0" borderId="11" xfId="0" applyFont="1" applyBorder="1" applyAlignment="1">
      <alignment wrapText="1"/>
    </xf>
    <xf numFmtId="0" fontId="10" fillId="0" borderId="12" xfId="0" applyFont="1" applyBorder="1" applyAlignment="1">
      <alignment wrapText="1"/>
    </xf>
    <xf numFmtId="0" fontId="1" fillId="0" borderId="0" xfId="0" applyFont="1" applyAlignment="1">
      <alignment vertical="top" wrapText="1"/>
    </xf>
    <xf numFmtId="0" fontId="1" fillId="3" borderId="7" xfId="0" applyFont="1" applyFill="1" applyBorder="1" applyProtection="1">
      <protection locked="0"/>
    </xf>
    <xf numFmtId="0" fontId="1" fillId="3" borderId="22" xfId="0" applyFont="1" applyFill="1" applyBorder="1" applyProtection="1">
      <protection locked="0"/>
    </xf>
    <xf numFmtId="0" fontId="1" fillId="3" borderId="23" xfId="0" applyFont="1" applyFill="1" applyBorder="1" applyProtection="1">
      <protection locked="0"/>
    </xf>
    <xf numFmtId="0" fontId="11" fillId="0" borderId="0" xfId="0" applyFont="1" applyAlignment="1">
      <alignment horizontal="right" vertical="center"/>
    </xf>
    <xf numFmtId="0" fontId="17" fillId="0" borderId="0" xfId="0" applyFont="1" applyAlignment="1">
      <alignment horizontal="right" vertical="center"/>
    </xf>
    <xf numFmtId="0" fontId="11" fillId="0" borderId="10" xfId="0" applyFont="1" applyBorder="1" applyAlignment="1">
      <alignment horizontal="right" vertical="center"/>
    </xf>
    <xf numFmtId="0" fontId="22" fillId="0" borderId="0" xfId="0" applyFont="1" applyAlignment="1">
      <alignment horizontal="right" vertical="center"/>
    </xf>
    <xf numFmtId="0" fontId="22" fillId="0" borderId="10" xfId="0" applyFont="1" applyBorder="1" applyAlignment="1">
      <alignment horizontal="right" vertical="center"/>
    </xf>
    <xf numFmtId="0" fontId="10" fillId="3" borderId="17" xfId="0" applyFont="1" applyFill="1" applyBorder="1" applyAlignment="1" applyProtection="1">
      <alignment horizontal="left" vertical="top" wrapText="1"/>
      <protection locked="0"/>
    </xf>
    <xf numFmtId="0" fontId="10" fillId="3" borderId="16" xfId="0" applyFont="1" applyFill="1" applyBorder="1" applyAlignment="1" applyProtection="1">
      <alignment horizontal="left" vertical="top" wrapText="1"/>
      <protection locked="0"/>
    </xf>
    <xf numFmtId="0" fontId="10" fillId="3" borderId="20" xfId="0" applyFont="1" applyFill="1" applyBorder="1" applyAlignment="1" applyProtection="1">
      <alignment horizontal="left" vertical="top" wrapText="1"/>
      <protection locked="0"/>
    </xf>
    <xf numFmtId="0" fontId="10" fillId="3" borderId="18" xfId="0" applyFont="1" applyFill="1" applyBorder="1" applyAlignment="1" applyProtection="1">
      <alignment horizontal="left" vertical="top" wrapText="1"/>
      <protection locked="0"/>
    </xf>
    <xf numFmtId="0" fontId="10" fillId="3" borderId="19" xfId="0" applyFont="1" applyFill="1" applyBorder="1" applyAlignment="1" applyProtection="1">
      <alignment horizontal="left" vertical="top" wrapText="1"/>
      <protection locked="0"/>
    </xf>
    <xf numFmtId="0" fontId="10" fillId="3" borderId="21" xfId="0" applyFont="1" applyFill="1" applyBorder="1" applyAlignment="1" applyProtection="1">
      <alignment horizontal="left" vertical="top" wrapText="1"/>
      <protection locked="0"/>
    </xf>
    <xf numFmtId="0" fontId="38" fillId="3" borderId="0" xfId="0" applyFont="1" applyFill="1"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left" vertical="center"/>
    </xf>
    <xf numFmtId="0" fontId="20" fillId="0" borderId="3" xfId="0" applyFont="1" applyBorder="1" applyAlignment="1">
      <alignment horizontal="center"/>
    </xf>
    <xf numFmtId="0" fontId="16" fillId="3" borderId="3" xfId="0" applyFont="1" applyFill="1" applyBorder="1" applyAlignment="1">
      <alignment horizontal="center"/>
    </xf>
    <xf numFmtId="0" fontId="20" fillId="3" borderId="0" xfId="0" applyFont="1" applyFill="1" applyAlignment="1">
      <alignment horizontal="left" vertical="center"/>
    </xf>
    <xf numFmtId="0" fontId="20" fillId="0" borderId="0" xfId="0" applyFont="1" applyAlignment="1">
      <alignment horizontal="left"/>
    </xf>
    <xf numFmtId="0" fontId="20" fillId="0" borderId="3" xfId="0" applyFont="1" applyBorder="1" applyAlignment="1">
      <alignment wrapText="1"/>
    </xf>
    <xf numFmtId="0" fontId="20" fillId="0" borderId="3" xfId="0" applyFont="1" applyBorder="1"/>
    <xf numFmtId="0" fontId="16" fillId="0" borderId="3" xfId="0" applyFont="1" applyBorder="1" applyAlignment="1">
      <alignment wrapText="1"/>
    </xf>
    <xf numFmtId="0" fontId="16" fillId="0" borderId="3" xfId="0" applyFont="1" applyBorder="1"/>
    <xf numFmtId="0" fontId="0" fillId="0" borderId="7"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3" borderId="0" xfId="0" applyFill="1" applyAlignment="1">
      <alignment horizontal="left" vertical="top" wrapText="1"/>
    </xf>
    <xf numFmtId="0" fontId="4" fillId="4" borderId="0" xfId="0" applyFont="1" applyFill="1" applyAlignment="1">
      <alignment horizontal="left" vertical="top" wrapText="1"/>
    </xf>
    <xf numFmtId="0" fontId="0" fillId="0" borderId="0" xfId="0" applyAlignment="1">
      <alignment horizontal="left" vertical="top" wrapText="1"/>
    </xf>
    <xf numFmtId="0" fontId="0" fillId="3" borderId="0" xfId="0" applyFill="1" applyAlignment="1">
      <alignment wrapText="1"/>
    </xf>
    <xf numFmtId="0" fontId="0" fillId="3" borderId="0" xfId="0" applyFill="1"/>
    <xf numFmtId="0" fontId="39" fillId="3" borderId="0" xfId="0" applyFont="1" applyFill="1" applyAlignment="1">
      <alignment wrapText="1"/>
    </xf>
    <xf numFmtId="0" fontId="8" fillId="0" borderId="0" xfId="0" applyFont="1" applyAlignment="1">
      <alignment horizontal="center"/>
    </xf>
  </cellXfs>
  <cellStyles count="3">
    <cellStyle name="Hipervínculo" xfId="1" builtinId="8"/>
    <cellStyle name="Hipervínculo visitado" xfId="2" builtinId="9"/>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59267</xdr:colOff>
      <xdr:row>0</xdr:row>
      <xdr:rowOff>8467</xdr:rowOff>
    </xdr:from>
    <xdr:to>
      <xdr:col>0</xdr:col>
      <xdr:colOff>884354</xdr:colOff>
      <xdr:row>5</xdr:row>
      <xdr:rowOff>25400</xdr:rowOff>
    </xdr:to>
    <xdr:pic>
      <xdr:nvPicPr>
        <xdr:cNvPr id="4" name="Imagen 3">
          <a:extLst>
            <a:ext uri="{FF2B5EF4-FFF2-40B4-BE49-F238E27FC236}">
              <a16:creationId xmlns:a16="http://schemas.microsoft.com/office/drawing/2014/main" id="{86C93DDB-4131-BE47-8E58-385185A4935E}"/>
            </a:ext>
          </a:extLst>
        </xdr:cNvPr>
        <xdr:cNvPicPr>
          <a:picLocks noChangeAspect="1"/>
        </xdr:cNvPicPr>
      </xdr:nvPicPr>
      <xdr:blipFill>
        <a:blip xmlns:r="http://schemas.openxmlformats.org/officeDocument/2006/relationships" r:embed="rId1"/>
        <a:stretch>
          <a:fillRect/>
        </a:stretch>
      </xdr:blipFill>
      <xdr:spPr>
        <a:xfrm>
          <a:off x="59267" y="8467"/>
          <a:ext cx="825087" cy="10329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50800</xdr:rowOff>
    </xdr:from>
    <xdr:to>
      <xdr:col>0</xdr:col>
      <xdr:colOff>901287</xdr:colOff>
      <xdr:row>5</xdr:row>
      <xdr:rowOff>67733</xdr:rowOff>
    </xdr:to>
    <xdr:pic>
      <xdr:nvPicPr>
        <xdr:cNvPr id="2" name="Imagen 1">
          <a:extLst>
            <a:ext uri="{FF2B5EF4-FFF2-40B4-BE49-F238E27FC236}">
              <a16:creationId xmlns:a16="http://schemas.microsoft.com/office/drawing/2014/main" id="{943ED8FA-7086-FD4A-B6A6-D850F733BF05}"/>
            </a:ext>
          </a:extLst>
        </xdr:cNvPr>
        <xdr:cNvPicPr>
          <a:picLocks noChangeAspect="1"/>
        </xdr:cNvPicPr>
      </xdr:nvPicPr>
      <xdr:blipFill>
        <a:blip xmlns:r="http://schemas.openxmlformats.org/officeDocument/2006/relationships" r:embed="rId1"/>
        <a:stretch>
          <a:fillRect/>
        </a:stretch>
      </xdr:blipFill>
      <xdr:spPr>
        <a:xfrm>
          <a:off x="76200" y="50800"/>
          <a:ext cx="825087" cy="10329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ai.ucm.es/tecnicas-quimicas/difraccion-rayos-x/servicios.php" TargetMode="External"/><Relationship Id="rId2" Type="http://schemas.openxmlformats.org/officeDocument/2006/relationships/hyperlink" Target="mailto:ematesanz@ucm.es" TargetMode="External"/><Relationship Id="rId1" Type="http://schemas.openxmlformats.org/officeDocument/2006/relationships/hyperlink" Target="mailto:ematesanz@ucm.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18"/>
  <sheetViews>
    <sheetView showGridLines="0" tabSelected="1" zoomScale="118" zoomScaleNormal="118" workbookViewId="0">
      <selection activeCell="C16" sqref="C16"/>
    </sheetView>
  </sheetViews>
  <sheetFormatPr baseColWidth="10" defaultColWidth="11.6640625" defaultRowHeight="16" x14ac:dyDescent="0.2"/>
  <cols>
    <col min="1" max="1" width="11.6640625" style="1" customWidth="1"/>
    <col min="2" max="2" width="12.5" style="1" customWidth="1"/>
    <col min="3" max="3" width="11.6640625" style="1" customWidth="1"/>
    <col min="4" max="4" width="13.83203125" style="1" customWidth="1"/>
    <col min="5" max="5" width="11.6640625" style="1" customWidth="1"/>
    <col min="6" max="6" width="12.6640625" style="1" customWidth="1"/>
    <col min="7" max="7" width="13" style="1" customWidth="1"/>
    <col min="8" max="8" width="11.6640625" style="1" customWidth="1"/>
    <col min="9" max="9" width="12" style="1" customWidth="1"/>
    <col min="10" max="11" width="11.5" style="1" customWidth="1"/>
    <col min="12" max="12" width="15.5" style="1" customWidth="1"/>
    <col min="13" max="13" width="20.1640625" style="1" customWidth="1"/>
    <col min="14" max="14" width="11.6640625" style="1" hidden="1" customWidth="1"/>
    <col min="15" max="31" width="11.6640625" style="1" customWidth="1"/>
    <col min="32" max="16384" width="11.6640625" style="1"/>
  </cols>
  <sheetData>
    <row r="1" spans="1:19" x14ac:dyDescent="0.2">
      <c r="B1" s="4" t="s">
        <v>58</v>
      </c>
    </row>
    <row r="2" spans="1:19" x14ac:dyDescent="0.2">
      <c r="B2" s="3" t="s">
        <v>59</v>
      </c>
    </row>
    <row r="3" spans="1:19" s="3" customFormat="1" x14ac:dyDescent="0.2">
      <c r="B3" s="31" t="s">
        <v>60</v>
      </c>
      <c r="N3" s="1" t="s">
        <v>109</v>
      </c>
      <c r="O3" s="2"/>
      <c r="P3" s="2"/>
      <c r="Q3" s="2"/>
      <c r="R3" s="2"/>
      <c r="S3" s="2"/>
    </row>
    <row r="4" spans="1:19" s="3" customFormat="1" x14ac:dyDescent="0.2">
      <c r="B4" s="1" t="s">
        <v>0</v>
      </c>
      <c r="E4" s="43"/>
      <c r="N4" s="1" t="s">
        <v>108</v>
      </c>
      <c r="O4" s="2"/>
      <c r="P4" s="2"/>
      <c r="Q4" s="2"/>
      <c r="R4" s="2"/>
      <c r="S4" s="2"/>
    </row>
    <row r="5" spans="1:19" x14ac:dyDescent="0.2">
      <c r="A5" s="4"/>
      <c r="B5" s="2"/>
      <c r="I5" s="45" t="s">
        <v>98</v>
      </c>
      <c r="N5" s="1" t="s">
        <v>21</v>
      </c>
    </row>
    <row r="6" spans="1:19" ht="15.25" customHeight="1" x14ac:dyDescent="0.2">
      <c r="A6" s="68" t="s">
        <v>73</v>
      </c>
      <c r="B6" s="68" t="s">
        <v>124</v>
      </c>
      <c r="C6" s="69"/>
      <c r="D6" s="69"/>
      <c r="E6" s="69"/>
      <c r="F6" s="69"/>
      <c r="G6" s="69"/>
      <c r="H6" s="69"/>
      <c r="I6" s="70"/>
    </row>
    <row r="7" spans="1:19" ht="15.25" customHeight="1" x14ac:dyDescent="0.2">
      <c r="A7" s="68" t="s">
        <v>72</v>
      </c>
      <c r="B7" s="68" t="s">
        <v>125</v>
      </c>
      <c r="C7" s="69"/>
      <c r="D7" s="69"/>
      <c r="E7" s="69"/>
      <c r="F7" s="69"/>
      <c r="G7" s="69"/>
      <c r="H7" s="69"/>
      <c r="I7" s="70"/>
    </row>
    <row r="8" spans="1:19" x14ac:dyDescent="0.2">
      <c r="A8" s="71" t="s">
        <v>74</v>
      </c>
      <c r="B8" s="71" t="s">
        <v>128</v>
      </c>
      <c r="C8" s="71"/>
      <c r="D8" s="71"/>
      <c r="E8" s="71"/>
      <c r="F8" s="71"/>
      <c r="G8" s="71"/>
      <c r="H8" s="71"/>
      <c r="I8" s="70"/>
      <c r="N8" s="1" t="s">
        <v>109</v>
      </c>
    </row>
    <row r="9" spans="1:19" ht="18" x14ac:dyDescent="0.2">
      <c r="A9" s="123" t="s">
        <v>28</v>
      </c>
      <c r="B9" s="124"/>
      <c r="C9" s="125" t="s">
        <v>29</v>
      </c>
      <c r="D9" s="126"/>
      <c r="E9" s="29" t="s">
        <v>30</v>
      </c>
      <c r="F9" s="127" t="s">
        <v>43</v>
      </c>
      <c r="G9" s="128"/>
      <c r="H9" s="75"/>
      <c r="N9" s="1" t="s">
        <v>79</v>
      </c>
    </row>
    <row r="10" spans="1:19" ht="18" x14ac:dyDescent="0.2">
      <c r="A10" s="77"/>
      <c r="B10" s="78"/>
      <c r="C10" s="4"/>
      <c r="D10" s="49"/>
      <c r="E10" s="29"/>
      <c r="F10" s="79"/>
      <c r="G10" s="38"/>
      <c r="H10" s="75"/>
      <c r="N10" s="1" t="s">
        <v>80</v>
      </c>
    </row>
    <row r="11" spans="1:19" ht="18" x14ac:dyDescent="0.2">
      <c r="A11" s="43" t="s">
        <v>76</v>
      </c>
      <c r="B11" s="78"/>
      <c r="C11" s="4"/>
      <c r="F11" s="79"/>
      <c r="G11" s="38"/>
      <c r="H11" s="75"/>
      <c r="N11" s="1" t="s">
        <v>81</v>
      </c>
    </row>
    <row r="12" spans="1:19" ht="18" x14ac:dyDescent="0.2">
      <c r="A12" s="90" t="s">
        <v>75</v>
      </c>
      <c r="B12" s="78"/>
      <c r="C12" s="4"/>
      <c r="E12" s="38"/>
      <c r="F12" s="79"/>
      <c r="G12" s="38"/>
      <c r="H12" s="75"/>
    </row>
    <row r="13" spans="1:19" ht="18" x14ac:dyDescent="0.2">
      <c r="A13" s="90"/>
      <c r="B13" s="78"/>
      <c r="C13" s="4"/>
      <c r="E13" s="38"/>
      <c r="F13" s="79"/>
      <c r="G13" s="38"/>
      <c r="H13" s="75"/>
    </row>
    <row r="14" spans="1:19" x14ac:dyDescent="0.2">
      <c r="A14" s="89" t="s">
        <v>77</v>
      </c>
      <c r="B14" s="87"/>
      <c r="C14" s="87"/>
      <c r="D14" s="87"/>
      <c r="E14" s="87"/>
      <c r="F14" s="87"/>
      <c r="G14" s="87"/>
      <c r="H14" s="88"/>
      <c r="I14" s="87"/>
    </row>
    <row r="15" spans="1:19" ht="20.25" customHeight="1" x14ac:dyDescent="0.2">
      <c r="A15" s="76"/>
      <c r="B15" s="76"/>
      <c r="C15" s="76"/>
      <c r="D15" s="76"/>
      <c r="E15" s="76"/>
      <c r="F15" s="76"/>
      <c r="G15" s="76"/>
      <c r="H15" s="76"/>
    </row>
    <row r="16" spans="1:19" ht="17" x14ac:dyDescent="0.2">
      <c r="A16" s="5" t="s">
        <v>1</v>
      </c>
      <c r="B16" s="56"/>
      <c r="C16" s="5"/>
      <c r="H16" s="36" t="s">
        <v>2</v>
      </c>
      <c r="I16" s="37"/>
      <c r="N16" s="4"/>
    </row>
    <row r="17" spans="1:21" x14ac:dyDescent="0.2">
      <c r="H17" s="36" t="s">
        <v>41</v>
      </c>
      <c r="I17" s="44"/>
      <c r="O17" s="2"/>
      <c r="P17" s="2"/>
    </row>
    <row r="18" spans="1:21" x14ac:dyDescent="0.2">
      <c r="A18" s="129" t="s">
        <v>14</v>
      </c>
      <c r="B18" s="129"/>
      <c r="C18" s="129"/>
      <c r="D18" s="38"/>
      <c r="E18" s="6"/>
      <c r="F18" s="7"/>
      <c r="G18" s="7"/>
      <c r="H18" s="7"/>
    </row>
    <row r="19" spans="1:21" ht="16" customHeight="1" x14ac:dyDescent="0.2">
      <c r="A19" s="111" t="str">
        <f>IF(OR(B20="",B21="",G21="",B22="",B23="",D24=""),$N$55,"")</f>
        <v>Todos los campos de esta sección son OBLIGATORIOS</v>
      </c>
      <c r="B19" s="111"/>
      <c r="C19" s="111"/>
      <c r="D19" s="111"/>
      <c r="E19" s="111"/>
      <c r="F19" s="111"/>
      <c r="G19" s="111"/>
      <c r="H19" s="111"/>
      <c r="I19" s="111"/>
      <c r="P19" s="26"/>
    </row>
    <row r="20" spans="1:21" ht="17" x14ac:dyDescent="0.2">
      <c r="A20" s="5" t="s">
        <v>3</v>
      </c>
      <c r="B20" s="130"/>
      <c r="C20" s="130"/>
      <c r="D20" s="130"/>
      <c r="E20" s="130"/>
      <c r="F20" s="130"/>
      <c r="G20" s="130"/>
      <c r="H20" s="130"/>
      <c r="I20" s="38"/>
    </row>
    <row r="21" spans="1:21" ht="17" x14ac:dyDescent="0.2">
      <c r="A21" s="5" t="s">
        <v>4</v>
      </c>
      <c r="B21" s="132"/>
      <c r="C21" s="133"/>
      <c r="D21" s="133"/>
      <c r="E21" s="133"/>
      <c r="F21" s="57" t="s">
        <v>5</v>
      </c>
      <c r="G21" s="130"/>
      <c r="H21" s="130"/>
      <c r="J21" s="42"/>
      <c r="N21" s="16"/>
    </row>
    <row r="22" spans="1:21" ht="17" x14ac:dyDescent="0.2">
      <c r="A22" s="5" t="s">
        <v>6</v>
      </c>
      <c r="B22" s="137"/>
      <c r="C22" s="138"/>
      <c r="D22" s="138"/>
      <c r="E22" s="138"/>
      <c r="F22" s="139"/>
      <c r="G22" s="94" t="s">
        <v>78</v>
      </c>
      <c r="H22" s="100" t="s">
        <v>109</v>
      </c>
    </row>
    <row r="23" spans="1:21" ht="17" x14ac:dyDescent="0.2">
      <c r="A23" s="5" t="s">
        <v>7</v>
      </c>
      <c r="B23" s="130"/>
      <c r="C23" s="130"/>
      <c r="D23" s="130"/>
      <c r="E23" s="130"/>
      <c r="F23" s="130"/>
      <c r="G23" s="130"/>
      <c r="H23" s="130"/>
      <c r="N23" s="4" t="s">
        <v>31</v>
      </c>
    </row>
    <row r="24" spans="1:21" ht="15.5" customHeight="1" x14ac:dyDescent="0.2">
      <c r="A24" s="136" t="s">
        <v>13</v>
      </c>
      <c r="B24" s="136"/>
      <c r="C24" s="130"/>
      <c r="D24" s="130"/>
      <c r="E24" s="130"/>
      <c r="F24" s="130"/>
      <c r="G24" s="130"/>
      <c r="H24" s="130"/>
      <c r="N24" s="31" t="s">
        <v>32</v>
      </c>
      <c r="O24" s="4"/>
      <c r="P24" s="4"/>
    </row>
    <row r="25" spans="1:21" ht="15.5" customHeight="1" x14ac:dyDescent="0.2">
      <c r="A25" s="5"/>
      <c r="B25" s="5"/>
      <c r="C25" s="91"/>
      <c r="D25" s="91"/>
      <c r="E25" s="91"/>
      <c r="F25" s="91"/>
      <c r="G25" s="91"/>
      <c r="H25" s="91"/>
      <c r="N25" s="31" t="s">
        <v>12</v>
      </c>
      <c r="O25" s="4"/>
      <c r="P25" s="4"/>
    </row>
    <row r="26" spans="1:21" x14ac:dyDescent="0.2">
      <c r="N26" s="3" t="s">
        <v>36</v>
      </c>
    </row>
    <row r="27" spans="1:21" ht="15.25" customHeight="1" x14ac:dyDescent="0.2">
      <c r="A27" s="129" t="s">
        <v>15</v>
      </c>
      <c r="B27" s="129"/>
      <c r="C27" s="129"/>
      <c r="D27" s="38"/>
      <c r="F27" s="62" t="s">
        <v>38</v>
      </c>
      <c r="G27" s="63" t="s">
        <v>109</v>
      </c>
      <c r="H27" s="38"/>
      <c r="N27" s="3"/>
    </row>
    <row r="28" spans="1:21" ht="17" thickBot="1" x14ac:dyDescent="0.25">
      <c r="B28" s="8" t="s">
        <v>18</v>
      </c>
      <c r="C28" s="9">
        <f>COUNTA(B30:B39)</f>
        <v>0</v>
      </c>
      <c r="D28" s="11"/>
      <c r="E28" s="10"/>
      <c r="F28" s="10"/>
      <c r="G28" s="10"/>
      <c r="H28" s="10"/>
      <c r="N28" s="3" t="s">
        <v>37</v>
      </c>
    </row>
    <row r="29" spans="1:21" x14ac:dyDescent="0.2">
      <c r="A29" s="20" t="s">
        <v>17</v>
      </c>
      <c r="B29" s="134" t="s">
        <v>16</v>
      </c>
      <c r="C29" s="135"/>
      <c r="D29" s="20" t="s">
        <v>17</v>
      </c>
      <c r="E29" s="134" t="s">
        <v>16</v>
      </c>
      <c r="F29" s="135"/>
      <c r="G29" s="20" t="s">
        <v>17</v>
      </c>
      <c r="H29" s="134" t="s">
        <v>16</v>
      </c>
      <c r="I29" s="135"/>
      <c r="N29" s="22" t="s">
        <v>33</v>
      </c>
      <c r="O29" s="4"/>
      <c r="P29" s="28"/>
      <c r="Q29" s="28"/>
      <c r="R29" s="27"/>
      <c r="S29" s="27"/>
    </row>
    <row r="30" spans="1:21" x14ac:dyDescent="0.2">
      <c r="A30" s="39" t="str">
        <f>IF(B30="","",CONCATENATE($I$16,TEXT(1," 00")))</f>
        <v/>
      </c>
      <c r="B30" s="58"/>
      <c r="C30" s="59"/>
      <c r="D30" s="39" t="str">
        <f>IF(E30="","",CONCATENATE($I$16,TEXT(11," 00")))</f>
        <v/>
      </c>
      <c r="E30" s="58"/>
      <c r="F30" s="59"/>
      <c r="G30" s="39" t="str">
        <f>IF(H30="","",CONCATENATE($I$16,TEXT(21," 00")))</f>
        <v/>
      </c>
      <c r="H30" s="58"/>
      <c r="I30" s="59"/>
      <c r="N30" s="1" t="s">
        <v>34</v>
      </c>
      <c r="Q30"/>
      <c r="T30" s="27"/>
      <c r="U30" s="27"/>
    </row>
    <row r="31" spans="1:21" x14ac:dyDescent="0.2">
      <c r="A31" s="39" t="str">
        <f>IF(B31="","",CONCATENATE($I$16,TEXT(2," 00")))</f>
        <v/>
      </c>
      <c r="B31" s="58"/>
      <c r="C31" s="59"/>
      <c r="D31" s="39" t="str">
        <f>IF(E31="","",CONCATENATE($I$16,TEXT(12," 00")))</f>
        <v/>
      </c>
      <c r="E31" s="58"/>
      <c r="F31" s="59"/>
      <c r="G31" s="39" t="str">
        <f>IF(H31="","",CONCATENATE($I$16,TEXT(22," 00")))</f>
        <v/>
      </c>
      <c r="H31" s="58"/>
      <c r="I31" s="59"/>
      <c r="N31" s="33" t="s">
        <v>35</v>
      </c>
      <c r="Q31"/>
    </row>
    <row r="32" spans="1:21" x14ac:dyDescent="0.2">
      <c r="A32" s="39" t="str">
        <f>IF(B32="","",CONCATENATE($I$16,TEXT(3," 00")))</f>
        <v/>
      </c>
      <c r="B32" s="58"/>
      <c r="C32" s="59"/>
      <c r="D32" s="39" t="str">
        <f>IF(E32="","",CONCATENATE($I$16,TEXT(13," 00")))</f>
        <v/>
      </c>
      <c r="E32" s="58"/>
      <c r="F32" s="59"/>
      <c r="G32" s="39" t="str">
        <f>IF(H32="","",CONCATENATE($I$16,TEXT(23," 00")))</f>
        <v/>
      </c>
      <c r="H32" s="58"/>
      <c r="I32" s="59"/>
    </row>
    <row r="33" spans="1:19" x14ac:dyDescent="0.2">
      <c r="A33" s="39" t="str">
        <f>IF(B33="","",CONCATENATE($I$16,TEXT(4," 00")))</f>
        <v/>
      </c>
      <c r="B33" s="58"/>
      <c r="C33" s="59"/>
      <c r="D33" s="39" t="str">
        <f>IF(E33="","",CONCATENATE($I$16,TEXT(14," 00")))</f>
        <v/>
      </c>
      <c r="E33" s="58"/>
      <c r="F33" s="59"/>
      <c r="G33" s="39" t="str">
        <f>IF(H33="","",CONCATENATE($I$16,TEXT(24," 00")))</f>
        <v/>
      </c>
      <c r="H33" s="58"/>
      <c r="I33" s="59"/>
    </row>
    <row r="34" spans="1:19" x14ac:dyDescent="0.2">
      <c r="A34" s="39" t="str">
        <f>IF(B34="","",CONCATENATE($I$16,TEXT(5," 00")))</f>
        <v/>
      </c>
      <c r="B34" s="58"/>
      <c r="C34" s="59"/>
      <c r="D34" s="39" t="str">
        <f>IF(E34="","",CONCATENATE($I$16,TEXT(15," 00")))</f>
        <v/>
      </c>
      <c r="E34" s="58"/>
      <c r="F34" s="59"/>
      <c r="G34" s="39" t="str">
        <f>IF(H34="","",CONCATENATE($I$16,TEXT(25," 00")))</f>
        <v/>
      </c>
      <c r="H34" s="58"/>
      <c r="I34" s="59"/>
      <c r="N34" s="32"/>
    </row>
    <row r="35" spans="1:19" x14ac:dyDescent="0.2">
      <c r="A35" s="39" t="str">
        <f>IF(B35="","",CONCATENATE($I$16,TEXT(6," 00")))</f>
        <v/>
      </c>
      <c r="B35" s="58"/>
      <c r="C35" s="59"/>
      <c r="D35" s="39" t="str">
        <f>IF(E35="","",CONCATENATE($I$16,TEXT(16," 00")))</f>
        <v/>
      </c>
      <c r="E35" s="58"/>
      <c r="F35" s="59"/>
      <c r="G35" s="39" t="str">
        <f>IF(H35="","",CONCATENATE($I$16,TEXT(26," 00")))</f>
        <v/>
      </c>
      <c r="H35" s="58"/>
      <c r="I35" s="59"/>
      <c r="N35" s="32"/>
    </row>
    <row r="36" spans="1:19" x14ac:dyDescent="0.2">
      <c r="A36" s="39" t="str">
        <f>IF(B36="","",CONCATENATE($I$16,TEXT(7," 00")))</f>
        <v/>
      </c>
      <c r="B36" s="58"/>
      <c r="C36" s="59"/>
      <c r="D36" s="39" t="str">
        <f>IF(E36="","",CONCATENATE($I$16,TEXT(17," 00")))</f>
        <v/>
      </c>
      <c r="E36" s="58"/>
      <c r="F36" s="59"/>
      <c r="G36" s="39" t="str">
        <f>IF(H36="","",CONCATENATE($I$16,TEXT(27," 00")))</f>
        <v/>
      </c>
      <c r="H36" s="58"/>
      <c r="I36" s="59"/>
      <c r="N36" s="32"/>
    </row>
    <row r="37" spans="1:19" x14ac:dyDescent="0.2">
      <c r="A37" s="39" t="str">
        <f>IF(B37="","",CONCATENATE($I$16,TEXT(8," 00")))</f>
        <v/>
      </c>
      <c r="B37" s="58"/>
      <c r="C37" s="59"/>
      <c r="D37" s="39" t="str">
        <f>IF(E37="","",CONCATENATE($I$16,TEXT(18," 00")))</f>
        <v/>
      </c>
      <c r="E37" s="58"/>
      <c r="F37" s="59"/>
      <c r="G37" s="39" t="str">
        <f>IF(H37="","",CONCATENATE($I$16,TEXT(28," 00")))</f>
        <v/>
      </c>
      <c r="H37" s="58"/>
      <c r="I37" s="59"/>
      <c r="N37" s="32"/>
      <c r="O37"/>
      <c r="P37"/>
      <c r="Q37"/>
      <c r="R37"/>
      <c r="S37"/>
    </row>
    <row r="38" spans="1:19" customFormat="1" ht="16.5" customHeight="1" x14ac:dyDescent="0.2">
      <c r="A38" s="39" t="str">
        <f>IF(B38="","",CONCATENATE($I$16,TEXT(9," 00")))</f>
        <v/>
      </c>
      <c r="B38" s="58"/>
      <c r="C38" s="59"/>
      <c r="D38" s="39" t="str">
        <f>IF(E38="","",CONCATENATE($I$16,TEXT(19," 00")))</f>
        <v/>
      </c>
      <c r="E38" s="58"/>
      <c r="F38" s="59"/>
      <c r="G38" s="39" t="str">
        <f>IF(H38="","",CONCATENATE($I$16,TEXT(29," 00")))</f>
        <v/>
      </c>
      <c r="H38" s="58"/>
      <c r="I38" s="59"/>
      <c r="N38" s="32"/>
      <c r="O38" s="1"/>
      <c r="P38" s="1"/>
      <c r="Q38" s="1"/>
      <c r="R38" s="1"/>
      <c r="S38" s="1"/>
    </row>
    <row r="39" spans="1:19" ht="17" thickBot="1" x14ac:dyDescent="0.25">
      <c r="A39" s="40" t="str">
        <f>IF(B39="","",CONCATENATE($I$16,TEXT(10," 00")))</f>
        <v/>
      </c>
      <c r="B39" s="60"/>
      <c r="C39" s="61"/>
      <c r="D39" s="40" t="str">
        <f>IF(E39="","",CONCATENATE($I$16,TEXT(20," 00")))</f>
        <v/>
      </c>
      <c r="E39" s="60"/>
      <c r="F39" s="61"/>
      <c r="G39" s="40" t="str">
        <f>IF(H39="","",CONCATENATE($I$16,TEXT(30," 00")))</f>
        <v/>
      </c>
      <c r="H39" s="60"/>
      <c r="I39" s="61"/>
      <c r="N39" s="32"/>
    </row>
    <row r="40" spans="1:19" ht="17" thickBot="1" x14ac:dyDescent="0.25">
      <c r="A40" s="18"/>
      <c r="B40" s="41"/>
      <c r="C40" s="18"/>
      <c r="D40" s="41"/>
      <c r="E40" s="18"/>
      <c r="F40" s="41"/>
      <c r="G40" s="18"/>
      <c r="H40" s="41"/>
      <c r="N40" s="32"/>
    </row>
    <row r="41" spans="1:19" ht="14" customHeight="1" x14ac:dyDescent="0.2">
      <c r="A41" s="82" t="s">
        <v>9</v>
      </c>
      <c r="B41" s="145"/>
      <c r="C41" s="146"/>
      <c r="D41" s="146"/>
      <c r="E41" s="146"/>
      <c r="F41" s="146"/>
      <c r="G41" s="146"/>
      <c r="H41" s="146"/>
      <c r="I41" s="147"/>
      <c r="N41" s="32"/>
    </row>
    <row r="42" spans="1:19" ht="14" customHeight="1" thickBot="1" x14ac:dyDescent="0.25">
      <c r="A42" s="82"/>
      <c r="B42" s="148"/>
      <c r="C42" s="149"/>
      <c r="D42" s="149"/>
      <c r="E42" s="149"/>
      <c r="F42" s="149"/>
      <c r="G42" s="149"/>
      <c r="H42" s="149"/>
      <c r="I42" s="150"/>
      <c r="N42" s="32"/>
    </row>
    <row r="43" spans="1:19" x14ac:dyDescent="0.2">
      <c r="A43" s="19"/>
      <c r="B43" s="131" t="s">
        <v>85</v>
      </c>
      <c r="C43" s="131"/>
      <c r="D43" s="131"/>
      <c r="E43" s="131"/>
      <c r="F43" s="131"/>
      <c r="G43" s="131"/>
      <c r="H43" s="131"/>
      <c r="N43" s="32"/>
    </row>
    <row r="44" spans="1:19" x14ac:dyDescent="0.2">
      <c r="A44" s="19"/>
      <c r="B44" s="131"/>
      <c r="C44" s="131"/>
      <c r="D44" s="131"/>
      <c r="E44" s="131"/>
      <c r="F44" s="131"/>
      <c r="G44" s="131"/>
      <c r="H44" s="131"/>
      <c r="N44" s="32"/>
    </row>
    <row r="45" spans="1:19" x14ac:dyDescent="0.2">
      <c r="A45" s="129" t="s">
        <v>8</v>
      </c>
      <c r="B45" s="129"/>
      <c r="C45" s="129"/>
      <c r="D45" s="79"/>
      <c r="E45" s="81"/>
      <c r="F45" s="81"/>
      <c r="G45" s="81"/>
    </row>
    <row r="46" spans="1:19" ht="16" customHeight="1" thickBot="1" x14ac:dyDescent="0.25">
      <c r="A46" s="111" t="s">
        <v>86</v>
      </c>
      <c r="B46" s="111"/>
      <c r="C46" s="111"/>
      <c r="D46" s="111"/>
      <c r="E46" s="111"/>
      <c r="F46" s="111"/>
      <c r="G46" s="111"/>
      <c r="H46" s="111"/>
      <c r="I46" s="111"/>
      <c r="N46" s="1" t="s">
        <v>42</v>
      </c>
    </row>
    <row r="47" spans="1:19" ht="17" thickBot="1" x14ac:dyDescent="0.25">
      <c r="A47" s="19"/>
      <c r="B47" s="143" t="s">
        <v>39</v>
      </c>
      <c r="C47" s="144"/>
      <c r="D47" s="65" t="s">
        <v>109</v>
      </c>
      <c r="E47" s="41"/>
      <c r="F47" s="66" t="str">
        <f>IF(D48=$N$3,"Tipo de protección:","")</f>
        <v>Tipo de protección:</v>
      </c>
      <c r="G47" s="102"/>
      <c r="H47" s="103"/>
      <c r="I47" s="104"/>
    </row>
    <row r="48" spans="1:19" ht="17" thickBot="1" x14ac:dyDescent="0.25">
      <c r="A48" s="19"/>
      <c r="B48" s="140" t="s">
        <v>19</v>
      </c>
      <c r="C48" s="142"/>
      <c r="D48" s="65" t="s">
        <v>109</v>
      </c>
      <c r="G48" s="105"/>
      <c r="H48" s="106"/>
      <c r="I48" s="107"/>
    </row>
    <row r="49" spans="1:14" x14ac:dyDescent="0.2">
      <c r="A49" s="19"/>
      <c r="B49" s="140" t="s">
        <v>20</v>
      </c>
      <c r="C49" s="141"/>
      <c r="D49" s="65" t="s">
        <v>109</v>
      </c>
      <c r="F49" s="81"/>
      <c r="G49" s="81"/>
      <c r="H49" s="81"/>
    </row>
    <row r="50" spans="1:14" x14ac:dyDescent="0.2">
      <c r="A50" s="19"/>
      <c r="B50" s="53"/>
      <c r="D50" s="64" t="str">
        <f>IF(D49=$N$3,"Adjuntar fichero con FDS con la solicitud","")</f>
        <v>Adjuntar fichero con FDS con la solicitud</v>
      </c>
      <c r="E50" s="53"/>
      <c r="F50" s="81"/>
      <c r="G50" s="81"/>
      <c r="H50" s="81"/>
    </row>
    <row r="51" spans="1:14" x14ac:dyDescent="0.2">
      <c r="A51" s="19"/>
      <c r="B51" s="53"/>
      <c r="C51" s="53"/>
      <c r="D51" s="48"/>
      <c r="E51" s="53"/>
      <c r="F51" s="81"/>
      <c r="G51" s="81"/>
      <c r="H51" s="81"/>
    </row>
    <row r="52" spans="1:14" x14ac:dyDescent="0.2">
      <c r="A52" s="19"/>
      <c r="B52" s="81"/>
      <c r="C52" s="81"/>
      <c r="D52" s="81"/>
      <c r="E52" s="81"/>
      <c r="F52" s="81"/>
      <c r="G52" s="81"/>
      <c r="H52" s="81"/>
    </row>
    <row r="53" spans="1:14" x14ac:dyDescent="0.2">
      <c r="A53" s="129" t="s">
        <v>10</v>
      </c>
      <c r="B53" s="129"/>
      <c r="C53" s="34"/>
      <c r="D53" s="21" t="s">
        <v>22</v>
      </c>
      <c r="H53" s="13"/>
    </row>
    <row r="54" spans="1:14" ht="17" thickBot="1" x14ac:dyDescent="0.25">
      <c r="D54" s="23" t="s">
        <v>27</v>
      </c>
      <c r="G54" s="23"/>
      <c r="H54" s="13"/>
    </row>
    <row r="55" spans="1:14" ht="17" customHeight="1" thickBot="1" x14ac:dyDescent="0.25">
      <c r="C55" s="92" t="s">
        <v>87</v>
      </c>
      <c r="D55" s="93" t="s">
        <v>110</v>
      </c>
      <c r="E55" s="109" t="s">
        <v>102</v>
      </c>
      <c r="F55" s="110"/>
      <c r="G55" s="110"/>
      <c r="H55" s="110"/>
      <c r="I55" s="110"/>
      <c r="N55" s="1" t="s">
        <v>84</v>
      </c>
    </row>
    <row r="56" spans="1:14" ht="16" customHeight="1" thickBot="1" x14ac:dyDescent="0.25">
      <c r="A56" s="19"/>
      <c r="C56" s="22" t="s">
        <v>23</v>
      </c>
      <c r="D56" s="65" t="str">
        <f>IF(H$22="UCM","no","?")</f>
        <v>?</v>
      </c>
      <c r="E56" s="109"/>
      <c r="F56" s="110"/>
      <c r="G56" s="110"/>
      <c r="H56" s="110"/>
      <c r="I56" s="110"/>
    </row>
    <row r="57" spans="1:14" ht="17" thickBot="1" x14ac:dyDescent="0.25">
      <c r="A57" s="19"/>
      <c r="C57" s="22" t="s">
        <v>24</v>
      </c>
      <c r="D57" s="65" t="str">
        <f t="shared" ref="D57:D61" si="0">IF(H$22="UCM","no","?")</f>
        <v>?</v>
      </c>
      <c r="E57" s="109"/>
      <c r="F57" s="110"/>
      <c r="G57" s="110"/>
      <c r="H57" s="110"/>
      <c r="I57" s="110"/>
    </row>
    <row r="58" spans="1:14" ht="17" thickBot="1" x14ac:dyDescent="0.25">
      <c r="A58" s="14"/>
      <c r="C58" s="12" t="s">
        <v>25</v>
      </c>
      <c r="D58" s="65" t="str">
        <f t="shared" si="0"/>
        <v>?</v>
      </c>
      <c r="E58" s="109"/>
      <c r="F58" s="110"/>
      <c r="G58" s="110"/>
      <c r="H58" s="110"/>
      <c r="I58" s="110"/>
    </row>
    <row r="59" spans="1:14" x14ac:dyDescent="0.2">
      <c r="A59" s="14"/>
      <c r="B59" s="12"/>
      <c r="C59" s="12" t="s">
        <v>26</v>
      </c>
      <c r="D59" s="65" t="str">
        <f t="shared" si="0"/>
        <v>?</v>
      </c>
      <c r="E59" s="109"/>
      <c r="F59" s="110"/>
      <c r="G59" s="110"/>
      <c r="H59" s="110"/>
      <c r="I59" s="110"/>
    </row>
    <row r="60" spans="1:14" ht="17" thickBot="1" x14ac:dyDescent="0.25">
      <c r="A60" s="15"/>
      <c r="B60" s="15"/>
      <c r="C60" s="15"/>
      <c r="D60" s="15"/>
      <c r="E60" s="15"/>
      <c r="F60" s="15"/>
      <c r="G60" s="15"/>
      <c r="H60" s="15"/>
    </row>
    <row r="61" spans="1:14" x14ac:dyDescent="0.2">
      <c r="A61" s="15"/>
      <c r="B61" s="15"/>
      <c r="C61" s="12" t="s">
        <v>99</v>
      </c>
      <c r="D61" s="65" t="str">
        <f t="shared" si="0"/>
        <v>?</v>
      </c>
      <c r="E61" s="97" t="s">
        <v>111</v>
      </c>
      <c r="F61" s="15"/>
      <c r="G61" s="15"/>
      <c r="H61" s="15"/>
    </row>
    <row r="62" spans="1:14" x14ac:dyDescent="0.2">
      <c r="A62" s="15"/>
      <c r="B62" s="15"/>
      <c r="C62" s="15"/>
      <c r="D62" s="15"/>
      <c r="E62" s="97" t="s">
        <v>101</v>
      </c>
      <c r="F62" s="15"/>
      <c r="G62" s="15"/>
      <c r="H62" s="15"/>
    </row>
    <row r="63" spans="1:14" x14ac:dyDescent="0.2">
      <c r="A63" s="15"/>
      <c r="B63" s="15"/>
      <c r="C63" s="15"/>
      <c r="D63" s="15"/>
      <c r="E63" s="15"/>
      <c r="F63" s="15"/>
      <c r="G63" s="15"/>
      <c r="H63" s="15"/>
    </row>
    <row r="64" spans="1:14" x14ac:dyDescent="0.2">
      <c r="A64" s="80" t="s">
        <v>11</v>
      </c>
      <c r="B64" s="80"/>
      <c r="C64" s="80"/>
      <c r="D64" s="34" t="s">
        <v>90</v>
      </c>
      <c r="E64" s="35"/>
      <c r="F64" s="24"/>
      <c r="G64" s="24"/>
      <c r="H64" s="24"/>
    </row>
    <row r="65" spans="1:14" ht="16" customHeight="1" x14ac:dyDescent="0.2">
      <c r="A65" s="111" t="s">
        <v>88</v>
      </c>
      <c r="B65" s="111"/>
      <c r="C65" s="111"/>
      <c r="D65" s="111"/>
      <c r="E65" s="111"/>
      <c r="F65" s="111"/>
      <c r="G65" s="111"/>
      <c r="H65" s="111"/>
      <c r="I65" s="111"/>
    </row>
    <row r="66" spans="1:14" ht="17" thickBot="1" x14ac:dyDescent="0.25">
      <c r="B66" s="12"/>
      <c r="C66" s="54"/>
      <c r="E66" s="12"/>
      <c r="F66" s="55"/>
      <c r="G66" s="30"/>
      <c r="H66" s="25"/>
    </row>
    <row r="67" spans="1:14" ht="17" thickBot="1" x14ac:dyDescent="0.25">
      <c r="B67" s="12" t="s">
        <v>121</v>
      </c>
      <c r="C67" s="121" t="s">
        <v>109</v>
      </c>
      <c r="D67" s="122"/>
      <c r="E67" s="101" t="s">
        <v>127</v>
      </c>
      <c r="F67" s="55"/>
      <c r="G67" s="30"/>
      <c r="H67" s="25"/>
    </row>
    <row r="68" spans="1:14" ht="17" thickBot="1" x14ac:dyDescent="0.25">
      <c r="B68" s="12"/>
      <c r="C68" s="54"/>
      <c r="E68" s="12"/>
      <c r="F68" s="55"/>
      <c r="G68" s="30"/>
      <c r="H68" s="25"/>
      <c r="N68" s="1" t="s">
        <v>109</v>
      </c>
    </row>
    <row r="69" spans="1:14" ht="17" thickBot="1" x14ac:dyDescent="0.25">
      <c r="B69" s="12" t="s">
        <v>44</v>
      </c>
      <c r="C69" s="67"/>
      <c r="E69" s="12" t="s">
        <v>45</v>
      </c>
      <c r="F69" s="67"/>
      <c r="G69" s="30"/>
      <c r="H69" s="25"/>
      <c r="N69" s="1" t="s">
        <v>122</v>
      </c>
    </row>
    <row r="70" spans="1:14" ht="17" thickBot="1" x14ac:dyDescent="0.25">
      <c r="B70" s="12"/>
      <c r="C70" s="54"/>
      <c r="E70" s="12"/>
      <c r="F70" s="55"/>
      <c r="G70" s="30"/>
      <c r="H70" s="25"/>
      <c r="N70" s="1" t="s">
        <v>123</v>
      </c>
    </row>
    <row r="71" spans="1:14" ht="17" thickBot="1" x14ac:dyDescent="0.25">
      <c r="B71" s="12" t="s">
        <v>46</v>
      </c>
      <c r="C71" s="67"/>
      <c r="E71" s="12" t="s">
        <v>61</v>
      </c>
      <c r="F71" s="67"/>
      <c r="G71" s="30" t="s">
        <v>62</v>
      </c>
      <c r="H71" s="25"/>
      <c r="N71" s="1" t="s">
        <v>126</v>
      </c>
    </row>
    <row r="72" spans="1:14" x14ac:dyDescent="0.2">
      <c r="A72" s="16"/>
      <c r="B72" s="17"/>
      <c r="C72" s="3"/>
      <c r="E72" s="3"/>
      <c r="F72" s="3"/>
      <c r="G72" s="25"/>
      <c r="H72" s="25"/>
    </row>
    <row r="73" spans="1:14" ht="18" x14ac:dyDescent="0.2">
      <c r="A73" s="16"/>
      <c r="B73" s="74" t="s">
        <v>89</v>
      </c>
      <c r="C73" s="3"/>
      <c r="E73" s="3"/>
      <c r="F73" s="3"/>
      <c r="G73" s="25"/>
      <c r="H73" s="25"/>
    </row>
    <row r="74" spans="1:14" ht="17" thickBot="1" x14ac:dyDescent="0.25">
      <c r="A74" s="16"/>
      <c r="B74" s="17"/>
      <c r="C74" s="3"/>
      <c r="E74" s="3"/>
      <c r="F74" s="3"/>
      <c r="G74" s="25"/>
      <c r="H74" s="25"/>
    </row>
    <row r="75" spans="1:14" ht="17" thickBot="1" x14ac:dyDescent="0.25">
      <c r="A75" s="16"/>
      <c r="B75" s="12" t="s">
        <v>64</v>
      </c>
      <c r="C75" s="73"/>
      <c r="E75" s="12" t="s">
        <v>65</v>
      </c>
      <c r="F75" s="73"/>
      <c r="G75" s="30" t="s">
        <v>66</v>
      </c>
      <c r="H75" s="25"/>
    </row>
    <row r="76" spans="1:14" ht="17" thickBot="1" x14ac:dyDescent="0.25">
      <c r="A76" s="16"/>
      <c r="B76" s="17"/>
      <c r="C76" s="3"/>
      <c r="E76" s="3"/>
      <c r="F76" s="3"/>
      <c r="G76" s="25"/>
      <c r="H76" s="25"/>
    </row>
    <row r="77" spans="1:14" ht="17" thickBot="1" x14ac:dyDescent="0.25">
      <c r="A77" s="16"/>
      <c r="B77" s="12" t="s">
        <v>63</v>
      </c>
      <c r="C77" s="73"/>
      <c r="D77" s="30" t="s">
        <v>47</v>
      </c>
      <c r="E77" s="3"/>
      <c r="F77" s="3"/>
      <c r="G77" s="25"/>
      <c r="H77" s="25"/>
    </row>
    <row r="78" spans="1:14" x14ac:dyDescent="0.2">
      <c r="A78" s="16"/>
      <c r="B78" s="17"/>
      <c r="C78" s="3"/>
      <c r="E78" s="3"/>
      <c r="F78" s="3"/>
      <c r="G78" s="25"/>
      <c r="H78" s="25"/>
    </row>
    <row r="79" spans="1:14" ht="18" x14ac:dyDescent="0.2">
      <c r="A79" s="16"/>
      <c r="B79" s="74" t="s">
        <v>130</v>
      </c>
      <c r="D79" s="30"/>
      <c r="E79" s="3"/>
      <c r="F79" s="3"/>
      <c r="G79" s="25"/>
      <c r="H79" s="25"/>
    </row>
    <row r="80" spans="1:14" x14ac:dyDescent="0.2">
      <c r="A80" s="16"/>
      <c r="B80" s="30" t="s">
        <v>131</v>
      </c>
      <c r="D80" s="30"/>
      <c r="E80" s="3"/>
      <c r="F80" s="3"/>
      <c r="G80" s="25"/>
      <c r="H80" s="25"/>
    </row>
    <row r="81" spans="1:256" s="30" customFormat="1" ht="13" x14ac:dyDescent="0.15">
      <c r="B81" s="30" t="s">
        <v>137</v>
      </c>
    </row>
    <row r="82" spans="1:256" s="30" customFormat="1" ht="13" x14ac:dyDescent="0.15"/>
    <row r="83" spans="1:256" x14ac:dyDescent="0.2">
      <c r="A83" s="16"/>
      <c r="C83" s="12" t="s">
        <v>132</v>
      </c>
      <c r="D83" s="171" t="s">
        <v>133</v>
      </c>
      <c r="E83" s="3"/>
      <c r="F83" s="3"/>
      <c r="G83" s="25"/>
      <c r="H83" s="25"/>
    </row>
    <row r="84" spans="1:256" x14ac:dyDescent="0.2">
      <c r="A84" s="16"/>
      <c r="C84" s="12" t="s">
        <v>134</v>
      </c>
      <c r="D84" s="171" t="s">
        <v>135</v>
      </c>
      <c r="E84" s="3"/>
      <c r="F84" s="3"/>
      <c r="G84" s="25"/>
      <c r="H84" s="25"/>
    </row>
    <row r="85" spans="1:256" x14ac:dyDescent="0.2">
      <c r="A85" s="16"/>
      <c r="C85" s="12"/>
      <c r="D85" s="171"/>
      <c r="E85" s="3"/>
      <c r="F85" s="3"/>
      <c r="G85" s="25"/>
      <c r="H85" s="25"/>
    </row>
    <row r="86" spans="1:256" x14ac:dyDescent="0.2">
      <c r="A86" s="16"/>
      <c r="B86" s="30" t="s">
        <v>136</v>
      </c>
      <c r="C86" s="171"/>
      <c r="D86" s="30"/>
      <c r="E86" s="3"/>
      <c r="F86" s="3"/>
      <c r="G86" s="25"/>
      <c r="H86" s="25"/>
    </row>
    <row r="87" spans="1:256" x14ac:dyDescent="0.2">
      <c r="A87" s="16"/>
      <c r="B87" s="17"/>
      <c r="C87" s="3"/>
      <c r="E87" s="3"/>
      <c r="F87" s="3"/>
      <c r="G87" s="25"/>
      <c r="H87" s="25"/>
    </row>
    <row r="88" spans="1:256" x14ac:dyDescent="0.2">
      <c r="A88" s="16"/>
      <c r="B88" s="17"/>
      <c r="C88" s="3"/>
      <c r="E88" s="3"/>
      <c r="F88" s="3"/>
      <c r="G88" s="25"/>
      <c r="H88" s="25"/>
    </row>
    <row r="89" spans="1:256" ht="17" thickBot="1" x14ac:dyDescent="0.25">
      <c r="A89" s="72" t="s">
        <v>105</v>
      </c>
      <c r="B89" s="17"/>
      <c r="C89" s="3"/>
      <c r="D89"/>
      <c r="E89" s="3"/>
      <c r="F89" s="3"/>
      <c r="G89" s="25"/>
      <c r="H89" s="25"/>
    </row>
    <row r="90" spans="1:256" x14ac:dyDescent="0.2">
      <c r="A90" s="112"/>
      <c r="B90" s="113"/>
      <c r="C90" s="113"/>
      <c r="D90" s="113"/>
      <c r="E90" s="113"/>
      <c r="F90" s="113"/>
      <c r="G90" s="113"/>
      <c r="H90" s="113"/>
      <c r="I90" s="114"/>
    </row>
    <row r="91" spans="1:256" x14ac:dyDescent="0.2">
      <c r="A91" s="115"/>
      <c r="B91" s="116"/>
      <c r="C91" s="116"/>
      <c r="D91" s="116"/>
      <c r="E91" s="116"/>
      <c r="F91" s="116"/>
      <c r="G91" s="116"/>
      <c r="H91" s="116"/>
      <c r="I91" s="117"/>
    </row>
    <row r="92" spans="1:256" x14ac:dyDescent="0.2">
      <c r="A92" s="115"/>
      <c r="B92" s="116"/>
      <c r="C92" s="116"/>
      <c r="D92" s="116"/>
      <c r="E92" s="116"/>
      <c r="F92" s="116"/>
      <c r="G92" s="116"/>
      <c r="H92" s="116"/>
      <c r="I92" s="117"/>
      <c r="O92"/>
      <c r="P92"/>
      <c r="Q92" s="16"/>
      <c r="R92"/>
      <c r="S92"/>
    </row>
    <row r="93" spans="1:256" x14ac:dyDescent="0.2">
      <c r="A93" s="115"/>
      <c r="B93" s="116"/>
      <c r="C93" s="116"/>
      <c r="D93" s="116"/>
      <c r="E93" s="116"/>
      <c r="F93" s="116"/>
      <c r="G93" s="116"/>
      <c r="H93" s="116"/>
      <c r="I93" s="117"/>
      <c r="J93"/>
      <c r="K93"/>
      <c r="L93"/>
      <c r="M93"/>
      <c r="O93"/>
      <c r="P93"/>
      <c r="Q93" s="16"/>
      <c r="R93"/>
      <c r="S93"/>
      <c r="T93"/>
      <c r="U93"/>
      <c r="V93"/>
      <c r="W93"/>
      <c r="X93"/>
      <c r="Y93" s="16"/>
      <c r="Z93"/>
      <c r="AA93"/>
      <c r="AB93"/>
      <c r="AC93"/>
      <c r="AD93"/>
      <c r="AE93"/>
      <c r="AF93"/>
      <c r="AG93" s="16"/>
      <c r="AH93"/>
      <c r="AI93"/>
      <c r="AJ93"/>
      <c r="AK93"/>
      <c r="AL93"/>
      <c r="AM93"/>
      <c r="AN93"/>
      <c r="AO93" s="16"/>
      <c r="AP93"/>
      <c r="AQ93"/>
      <c r="AR93"/>
      <c r="AS93"/>
      <c r="AT93"/>
      <c r="AU93"/>
      <c r="AV93"/>
      <c r="AW93" s="16"/>
      <c r="AX93"/>
      <c r="AY93"/>
      <c r="AZ93"/>
      <c r="BA93"/>
      <c r="BB93"/>
      <c r="BC93"/>
      <c r="BD93"/>
      <c r="BE93" s="16"/>
      <c r="BF93"/>
      <c r="BG93"/>
      <c r="BH93"/>
      <c r="BI93"/>
      <c r="BJ93"/>
      <c r="BK93"/>
      <c r="BL93"/>
      <c r="BM93" s="16"/>
      <c r="BN93"/>
      <c r="BO93"/>
      <c r="BP93"/>
      <c r="BQ93"/>
      <c r="BR93"/>
      <c r="BS93"/>
      <c r="BT93"/>
      <c r="BU93" s="16"/>
      <c r="BV93"/>
      <c r="BW93"/>
      <c r="BX93"/>
      <c r="BY93"/>
      <c r="BZ93"/>
      <c r="CA93"/>
      <c r="CB93"/>
      <c r="CC93" s="16"/>
      <c r="CD93"/>
      <c r="CE93"/>
      <c r="CF93"/>
      <c r="CG93"/>
      <c r="CH93"/>
      <c r="CI93"/>
      <c r="CJ93"/>
      <c r="CK93" s="16"/>
      <c r="CL93"/>
      <c r="CM93"/>
      <c r="CN93"/>
      <c r="CO93"/>
      <c r="CP93"/>
      <c r="CQ93"/>
      <c r="CR93"/>
      <c r="CS93" s="16"/>
      <c r="CT93"/>
      <c r="CU93"/>
      <c r="CV93"/>
      <c r="CW93"/>
      <c r="CX93"/>
      <c r="CY93"/>
      <c r="CZ93"/>
      <c r="DA93" s="16"/>
      <c r="DB93"/>
      <c r="DC93"/>
      <c r="DD93"/>
      <c r="DE93"/>
      <c r="DF93"/>
      <c r="DG93"/>
      <c r="DH93"/>
      <c r="DI93" s="16"/>
      <c r="DJ93"/>
      <c r="DK93"/>
      <c r="DL93"/>
      <c r="DM93"/>
      <c r="DN93"/>
      <c r="DO93"/>
      <c r="DP93"/>
      <c r="DQ93" s="16"/>
      <c r="DR93"/>
      <c r="DS93"/>
      <c r="DT93"/>
      <c r="DU93"/>
      <c r="DV93"/>
      <c r="DW93"/>
      <c r="DX93"/>
      <c r="DY93" s="16"/>
      <c r="DZ93"/>
      <c r="EA93"/>
      <c r="EB93"/>
      <c r="EC93"/>
      <c r="ED93"/>
      <c r="EE93"/>
      <c r="EF93"/>
      <c r="EG93" s="16"/>
      <c r="EH93"/>
      <c r="EI93"/>
      <c r="EJ93"/>
      <c r="EK93"/>
      <c r="EL93"/>
      <c r="EM93"/>
      <c r="EN93"/>
      <c r="EO93" s="16"/>
      <c r="EP93"/>
      <c r="EQ93"/>
      <c r="ER93"/>
      <c r="ES93"/>
      <c r="ET93"/>
      <c r="EU93"/>
      <c r="EV93"/>
      <c r="EW93" s="16"/>
      <c r="EX93"/>
      <c r="EY93"/>
      <c r="EZ93"/>
      <c r="FA93"/>
      <c r="FB93"/>
      <c r="FC93"/>
      <c r="FD93"/>
      <c r="FE93" s="16"/>
      <c r="FF93"/>
      <c r="FG93"/>
      <c r="FH93"/>
      <c r="FI93"/>
      <c r="FJ93"/>
      <c r="FK93"/>
      <c r="FL93"/>
      <c r="FM93" s="16"/>
      <c r="FN93"/>
      <c r="FO93"/>
      <c r="FP93"/>
      <c r="FQ93"/>
      <c r="FR93"/>
      <c r="FS93"/>
      <c r="FT93"/>
      <c r="FU93" s="16"/>
      <c r="FV93"/>
      <c r="FW93"/>
      <c r="FX93"/>
      <c r="FY93"/>
      <c r="FZ93"/>
      <c r="GA93"/>
      <c r="GB93"/>
      <c r="GC93" s="16"/>
      <c r="GD93"/>
      <c r="GE93"/>
      <c r="GF93"/>
      <c r="GG93"/>
      <c r="GH93"/>
      <c r="GI93"/>
      <c r="GJ93"/>
      <c r="GK93" s="16"/>
      <c r="GL93"/>
      <c r="GM93"/>
      <c r="GN93"/>
      <c r="GO93"/>
      <c r="GP93"/>
      <c r="GQ93"/>
      <c r="GR93"/>
      <c r="GS93" s="16"/>
      <c r="GT93"/>
      <c r="GU93"/>
      <c r="GV93"/>
      <c r="GW93"/>
      <c r="GX93"/>
      <c r="GY93"/>
      <c r="GZ93"/>
      <c r="HA93" s="16"/>
      <c r="HB93"/>
      <c r="HC93"/>
      <c r="HD93"/>
      <c r="HE93"/>
      <c r="HF93"/>
      <c r="HG93"/>
      <c r="HH93"/>
      <c r="HI93" s="16"/>
      <c r="HJ93"/>
      <c r="HK93"/>
      <c r="HL93"/>
      <c r="HM93"/>
      <c r="HN93"/>
      <c r="HO93"/>
      <c r="HP93"/>
      <c r="HQ93" s="16"/>
      <c r="HR93"/>
      <c r="HS93"/>
      <c r="HT93"/>
      <c r="HU93"/>
      <c r="HV93"/>
      <c r="HW93"/>
      <c r="HX93"/>
      <c r="HY93" s="16"/>
      <c r="HZ93"/>
      <c r="IA93"/>
      <c r="IB93"/>
      <c r="IC93"/>
      <c r="ID93"/>
      <c r="IE93"/>
      <c r="IF93"/>
      <c r="IG93" s="16"/>
      <c r="IH93"/>
      <c r="II93"/>
      <c r="IJ93"/>
      <c r="IK93"/>
      <c r="IL93"/>
      <c r="IM93"/>
      <c r="IN93"/>
      <c r="IO93" s="16"/>
      <c r="IP93"/>
      <c r="IQ93"/>
      <c r="IR93"/>
      <c r="IS93"/>
      <c r="IT93"/>
      <c r="IU93"/>
      <c r="IV93"/>
    </row>
    <row r="94" spans="1:256" x14ac:dyDescent="0.2">
      <c r="A94" s="115"/>
      <c r="B94" s="116"/>
      <c r="C94" s="116"/>
      <c r="D94" s="116"/>
      <c r="E94" s="116"/>
      <c r="F94" s="116"/>
      <c r="G94" s="116"/>
      <c r="H94" s="116"/>
      <c r="I94" s="117"/>
      <c r="J94"/>
      <c r="K94"/>
      <c r="L94"/>
      <c r="M94"/>
      <c r="O94"/>
      <c r="P94"/>
      <c r="Q94" s="16"/>
      <c r="R94"/>
      <c r="S94"/>
      <c r="T94"/>
      <c r="U94"/>
      <c r="V94"/>
      <c r="W94"/>
      <c r="X94"/>
      <c r="Y94" s="16"/>
      <c r="Z94"/>
      <c r="AA94"/>
      <c r="AB94"/>
      <c r="AC94"/>
      <c r="AD94"/>
      <c r="AE94"/>
      <c r="AF94"/>
      <c r="AG94" s="16"/>
      <c r="AH94"/>
      <c r="AI94"/>
      <c r="AJ94"/>
      <c r="AK94"/>
      <c r="AL94"/>
      <c r="AM94"/>
      <c r="AN94"/>
      <c r="AO94" s="16"/>
      <c r="AP94"/>
      <c r="AQ94"/>
      <c r="AR94"/>
      <c r="AS94"/>
      <c r="AT94"/>
      <c r="AU94"/>
      <c r="AV94"/>
      <c r="AW94" s="16"/>
      <c r="AX94"/>
      <c r="AY94"/>
      <c r="AZ94"/>
      <c r="BA94"/>
      <c r="BB94"/>
      <c r="BC94"/>
      <c r="BD94"/>
      <c r="BE94" s="16"/>
      <c r="BF94"/>
      <c r="BG94"/>
      <c r="BH94"/>
      <c r="BI94"/>
      <c r="BJ94"/>
      <c r="BK94"/>
      <c r="BL94"/>
      <c r="BM94" s="16"/>
      <c r="BN94"/>
      <c r="BO94"/>
      <c r="BP94"/>
      <c r="BQ94"/>
      <c r="BR94"/>
      <c r="BS94"/>
      <c r="BT94"/>
      <c r="BU94" s="16"/>
      <c r="BV94"/>
      <c r="BW94"/>
      <c r="BX94"/>
      <c r="BY94"/>
      <c r="BZ94"/>
      <c r="CA94"/>
      <c r="CB94"/>
      <c r="CC94" s="16"/>
      <c r="CD94"/>
      <c r="CE94"/>
      <c r="CF94"/>
      <c r="CG94"/>
      <c r="CH94"/>
      <c r="CI94"/>
      <c r="CJ94"/>
      <c r="CK94" s="16"/>
      <c r="CL94"/>
      <c r="CM94"/>
      <c r="CN94"/>
      <c r="CO94"/>
      <c r="CP94"/>
      <c r="CQ94"/>
      <c r="CR94"/>
      <c r="CS94" s="16"/>
      <c r="CT94"/>
      <c r="CU94"/>
      <c r="CV94"/>
      <c r="CW94"/>
      <c r="CX94"/>
      <c r="CY94"/>
      <c r="CZ94"/>
      <c r="DA94" s="16"/>
      <c r="DB94"/>
      <c r="DC94"/>
      <c r="DD94"/>
      <c r="DE94"/>
      <c r="DF94"/>
      <c r="DG94"/>
      <c r="DH94"/>
      <c r="DI94" s="16"/>
      <c r="DJ94"/>
      <c r="DK94"/>
      <c r="DL94"/>
      <c r="DM94"/>
      <c r="DN94"/>
      <c r="DO94"/>
      <c r="DP94"/>
      <c r="DQ94" s="16"/>
      <c r="DR94"/>
      <c r="DS94"/>
      <c r="DT94"/>
      <c r="DU94"/>
      <c r="DV94"/>
      <c r="DW94"/>
      <c r="DX94"/>
      <c r="DY94" s="16"/>
      <c r="DZ94"/>
      <c r="EA94"/>
      <c r="EB94"/>
      <c r="EC94"/>
      <c r="ED94"/>
      <c r="EE94"/>
      <c r="EF94"/>
      <c r="EG94" s="16"/>
      <c r="EH94"/>
      <c r="EI94"/>
      <c r="EJ94"/>
      <c r="EK94"/>
      <c r="EL94"/>
      <c r="EM94"/>
      <c r="EN94"/>
      <c r="EO94" s="16"/>
      <c r="EP94"/>
      <c r="EQ94"/>
      <c r="ER94"/>
      <c r="ES94"/>
      <c r="ET94"/>
      <c r="EU94"/>
      <c r="EV94"/>
      <c r="EW94" s="16"/>
      <c r="EX94"/>
      <c r="EY94"/>
      <c r="EZ94"/>
      <c r="FA94"/>
      <c r="FB94"/>
      <c r="FC94"/>
      <c r="FD94"/>
      <c r="FE94" s="16"/>
      <c r="FF94"/>
      <c r="FG94"/>
      <c r="FH94"/>
      <c r="FI94"/>
      <c r="FJ94"/>
      <c r="FK94"/>
      <c r="FL94"/>
      <c r="FM94" s="16"/>
      <c r="FN94"/>
      <c r="FO94"/>
      <c r="FP94"/>
      <c r="FQ94"/>
      <c r="FR94"/>
      <c r="FS94"/>
      <c r="FT94"/>
      <c r="FU94" s="16"/>
      <c r="FV94"/>
      <c r="FW94"/>
      <c r="FX94"/>
      <c r="FY94"/>
      <c r="FZ94"/>
      <c r="GA94"/>
      <c r="GB94"/>
      <c r="GC94" s="16"/>
      <c r="GD94"/>
      <c r="GE94"/>
      <c r="GF94"/>
      <c r="GG94"/>
      <c r="GH94"/>
      <c r="GI94"/>
      <c r="GJ94"/>
      <c r="GK94" s="16"/>
      <c r="GL94"/>
      <c r="GM94"/>
      <c r="GN94"/>
      <c r="GO94"/>
      <c r="GP94"/>
      <c r="GQ94"/>
      <c r="GR94"/>
      <c r="GS94" s="16"/>
      <c r="GT94"/>
      <c r="GU94"/>
      <c r="GV94"/>
      <c r="GW94"/>
      <c r="GX94"/>
      <c r="GY94"/>
      <c r="GZ94"/>
      <c r="HA94" s="16"/>
      <c r="HB94"/>
      <c r="HC94"/>
      <c r="HD94"/>
      <c r="HE94"/>
      <c r="HF94"/>
      <c r="HG94"/>
      <c r="HH94"/>
      <c r="HI94" s="16"/>
      <c r="HJ94"/>
      <c r="HK94"/>
      <c r="HL94"/>
      <c r="HM94"/>
      <c r="HN94"/>
      <c r="HO94"/>
      <c r="HP94"/>
      <c r="HQ94" s="16"/>
      <c r="HR94"/>
      <c r="HS94"/>
      <c r="HT94"/>
      <c r="HU94"/>
      <c r="HV94"/>
      <c r="HW94"/>
      <c r="HX94"/>
      <c r="HY94" s="16"/>
      <c r="HZ94"/>
      <c r="IA94"/>
      <c r="IB94"/>
      <c r="IC94"/>
      <c r="ID94"/>
      <c r="IE94"/>
      <c r="IF94"/>
      <c r="IG94" s="16"/>
      <c r="IH94"/>
      <c r="II94"/>
      <c r="IJ94"/>
      <c r="IK94"/>
      <c r="IL94"/>
      <c r="IM94"/>
      <c r="IN94"/>
      <c r="IO94" s="16"/>
      <c r="IP94"/>
      <c r="IQ94"/>
      <c r="IR94"/>
      <c r="IS94"/>
      <c r="IT94"/>
      <c r="IU94"/>
      <c r="IV94"/>
    </row>
    <row r="95" spans="1:256" x14ac:dyDescent="0.2">
      <c r="A95" s="115"/>
      <c r="B95" s="116"/>
      <c r="C95" s="116"/>
      <c r="D95" s="116"/>
      <c r="E95" s="116"/>
      <c r="F95" s="116"/>
      <c r="G95" s="116"/>
      <c r="H95" s="116"/>
      <c r="I95" s="117"/>
      <c r="J95"/>
      <c r="K95"/>
      <c r="L95"/>
      <c r="M95"/>
      <c r="O95"/>
      <c r="P95"/>
      <c r="Q95" s="16"/>
      <c r="R95"/>
      <c r="S95"/>
      <c r="T95"/>
      <c r="U95"/>
      <c r="V95"/>
      <c r="W95"/>
      <c r="X95"/>
      <c r="Y95" s="16"/>
      <c r="Z95"/>
      <c r="AA95"/>
      <c r="AB95"/>
      <c r="AC95"/>
      <c r="AD95"/>
      <c r="AE95"/>
      <c r="AF95"/>
      <c r="AG95" s="16"/>
      <c r="AH95"/>
      <c r="AI95"/>
      <c r="AJ95"/>
      <c r="AK95"/>
      <c r="AL95"/>
      <c r="AM95"/>
      <c r="AN95"/>
      <c r="AO95" s="16"/>
      <c r="AP95"/>
      <c r="AQ95"/>
      <c r="AR95"/>
      <c r="AS95"/>
      <c r="AT95"/>
      <c r="AU95"/>
      <c r="AV95"/>
      <c r="AW95" s="16"/>
      <c r="AX95"/>
      <c r="AY95"/>
      <c r="AZ95"/>
      <c r="BA95"/>
      <c r="BB95"/>
      <c r="BC95"/>
      <c r="BD95"/>
      <c r="BE95" s="16"/>
      <c r="BF95"/>
      <c r="BG95"/>
      <c r="BH95"/>
      <c r="BI95"/>
      <c r="BJ95"/>
      <c r="BK95"/>
      <c r="BL95"/>
      <c r="BM95" s="16"/>
      <c r="BN95"/>
      <c r="BO95"/>
      <c r="BP95"/>
      <c r="BQ95"/>
      <c r="BR95"/>
      <c r="BS95"/>
      <c r="BT95"/>
      <c r="BU95" s="16"/>
      <c r="BV95"/>
      <c r="BW95"/>
      <c r="BX95"/>
      <c r="BY95"/>
      <c r="BZ95"/>
      <c r="CA95"/>
      <c r="CB95"/>
      <c r="CC95" s="16"/>
      <c r="CD95"/>
      <c r="CE95"/>
      <c r="CF95"/>
      <c r="CG95"/>
      <c r="CH95"/>
      <c r="CI95"/>
      <c r="CJ95"/>
      <c r="CK95" s="16"/>
      <c r="CL95"/>
      <c r="CM95"/>
      <c r="CN95"/>
      <c r="CO95"/>
      <c r="CP95"/>
      <c r="CQ95"/>
      <c r="CR95"/>
      <c r="CS95" s="16"/>
      <c r="CT95"/>
      <c r="CU95"/>
      <c r="CV95"/>
      <c r="CW95"/>
      <c r="CX95"/>
      <c r="CY95"/>
      <c r="CZ95"/>
      <c r="DA95" s="16"/>
      <c r="DB95"/>
      <c r="DC95"/>
      <c r="DD95"/>
      <c r="DE95"/>
      <c r="DF95"/>
      <c r="DG95"/>
      <c r="DH95"/>
      <c r="DI95" s="16"/>
      <c r="DJ95"/>
      <c r="DK95"/>
      <c r="DL95"/>
      <c r="DM95"/>
      <c r="DN95"/>
      <c r="DO95"/>
      <c r="DP95"/>
      <c r="DQ95" s="16"/>
      <c r="DR95"/>
      <c r="DS95"/>
      <c r="DT95"/>
      <c r="DU95"/>
      <c r="DV95"/>
      <c r="DW95"/>
      <c r="DX95"/>
      <c r="DY95" s="16"/>
      <c r="DZ95"/>
      <c r="EA95"/>
      <c r="EB95"/>
      <c r="EC95"/>
      <c r="ED95"/>
      <c r="EE95"/>
      <c r="EF95"/>
      <c r="EG95" s="16"/>
      <c r="EH95"/>
      <c r="EI95"/>
      <c r="EJ95"/>
      <c r="EK95"/>
      <c r="EL95"/>
      <c r="EM95"/>
      <c r="EN95"/>
      <c r="EO95" s="16"/>
      <c r="EP95"/>
      <c r="EQ95"/>
      <c r="ER95"/>
      <c r="ES95"/>
      <c r="ET95"/>
      <c r="EU95"/>
      <c r="EV95"/>
      <c r="EW95" s="16"/>
      <c r="EX95"/>
      <c r="EY95"/>
      <c r="EZ95"/>
      <c r="FA95"/>
      <c r="FB95"/>
      <c r="FC95"/>
      <c r="FD95"/>
      <c r="FE95" s="16"/>
      <c r="FF95"/>
      <c r="FG95"/>
      <c r="FH95"/>
      <c r="FI95"/>
      <c r="FJ95"/>
      <c r="FK95"/>
      <c r="FL95"/>
      <c r="FM95" s="16"/>
      <c r="FN95"/>
      <c r="FO95"/>
      <c r="FP95"/>
      <c r="FQ95"/>
      <c r="FR95"/>
      <c r="FS95"/>
      <c r="FT95"/>
      <c r="FU95" s="16"/>
      <c r="FV95"/>
      <c r="FW95"/>
      <c r="FX95"/>
      <c r="FY95"/>
      <c r="FZ95"/>
      <c r="GA95"/>
      <c r="GB95"/>
      <c r="GC95" s="16"/>
      <c r="GD95"/>
      <c r="GE95"/>
      <c r="GF95"/>
      <c r="GG95"/>
      <c r="GH95"/>
      <c r="GI95"/>
      <c r="GJ95"/>
      <c r="GK95" s="16"/>
      <c r="GL95"/>
      <c r="GM95"/>
      <c r="GN95"/>
      <c r="GO95"/>
      <c r="GP95"/>
      <c r="GQ95"/>
      <c r="GR95"/>
      <c r="GS95" s="16"/>
      <c r="GT95"/>
      <c r="GU95"/>
      <c r="GV95"/>
      <c r="GW95"/>
      <c r="GX95"/>
      <c r="GY95"/>
      <c r="GZ95"/>
      <c r="HA95" s="16"/>
      <c r="HB95"/>
      <c r="HC95"/>
      <c r="HD95"/>
      <c r="HE95"/>
      <c r="HF95"/>
      <c r="HG95"/>
      <c r="HH95"/>
      <c r="HI95" s="16"/>
      <c r="HJ95"/>
      <c r="HK95"/>
      <c r="HL95"/>
      <c r="HM95"/>
      <c r="HN95"/>
      <c r="HO95"/>
      <c r="HP95"/>
      <c r="HQ95" s="16"/>
      <c r="HR95"/>
      <c r="HS95"/>
      <c r="HT95"/>
      <c r="HU95"/>
      <c r="HV95"/>
      <c r="HW95"/>
      <c r="HX95"/>
      <c r="HY95" s="16"/>
      <c r="HZ95"/>
      <c r="IA95"/>
      <c r="IB95"/>
      <c r="IC95"/>
      <c r="ID95"/>
      <c r="IE95"/>
      <c r="IF95"/>
      <c r="IG95" s="16"/>
      <c r="IH95"/>
      <c r="II95"/>
      <c r="IJ95"/>
      <c r="IK95"/>
      <c r="IL95"/>
      <c r="IM95"/>
      <c r="IN95"/>
      <c r="IO95" s="16"/>
      <c r="IP95"/>
      <c r="IQ95"/>
      <c r="IR95"/>
      <c r="IS95"/>
      <c r="IT95"/>
      <c r="IU95"/>
      <c r="IV95"/>
    </row>
    <row r="96" spans="1:256" x14ac:dyDescent="0.2">
      <c r="A96" s="115"/>
      <c r="B96" s="116"/>
      <c r="C96" s="116"/>
      <c r="D96" s="116"/>
      <c r="E96" s="116"/>
      <c r="F96" s="116"/>
      <c r="G96" s="116"/>
      <c r="H96" s="116"/>
      <c r="I96" s="117"/>
      <c r="J96"/>
      <c r="K96"/>
      <c r="L96"/>
      <c r="M96"/>
      <c r="N96"/>
      <c r="O96"/>
      <c r="P96"/>
      <c r="Q96" s="16"/>
      <c r="R96"/>
      <c r="S96"/>
      <c r="T96"/>
      <c r="U96"/>
      <c r="V96"/>
      <c r="W96"/>
      <c r="X96"/>
      <c r="Y96" s="16"/>
      <c r="Z96"/>
      <c r="AA96"/>
      <c r="AB96"/>
      <c r="AC96"/>
      <c r="AD96"/>
      <c r="AE96"/>
      <c r="AF96"/>
      <c r="AG96" s="16"/>
      <c r="AH96"/>
      <c r="AI96"/>
      <c r="AJ96"/>
      <c r="AK96"/>
      <c r="AL96"/>
      <c r="AM96"/>
      <c r="AN96"/>
      <c r="AO96" s="16"/>
      <c r="AP96"/>
      <c r="AQ96"/>
      <c r="AR96"/>
      <c r="AS96"/>
      <c r="AT96"/>
      <c r="AU96"/>
      <c r="AV96"/>
      <c r="AW96" s="16"/>
      <c r="AX96"/>
      <c r="AY96"/>
      <c r="AZ96"/>
      <c r="BA96"/>
      <c r="BB96"/>
      <c r="BC96"/>
      <c r="BD96"/>
      <c r="BE96" s="16"/>
      <c r="BF96"/>
      <c r="BG96"/>
      <c r="BH96"/>
      <c r="BI96"/>
      <c r="BJ96"/>
      <c r="BK96"/>
      <c r="BL96"/>
      <c r="BM96" s="16"/>
      <c r="BN96"/>
      <c r="BO96"/>
      <c r="BP96"/>
      <c r="BQ96"/>
      <c r="BR96"/>
      <c r="BS96"/>
      <c r="BT96"/>
      <c r="BU96" s="16"/>
      <c r="BV96"/>
      <c r="BW96"/>
      <c r="BX96"/>
      <c r="BY96"/>
      <c r="BZ96"/>
      <c r="CA96"/>
      <c r="CB96"/>
      <c r="CC96" s="16"/>
      <c r="CD96"/>
      <c r="CE96"/>
      <c r="CF96"/>
      <c r="CG96"/>
      <c r="CH96"/>
      <c r="CI96"/>
      <c r="CJ96"/>
      <c r="CK96" s="16"/>
      <c r="CL96"/>
      <c r="CM96"/>
      <c r="CN96"/>
      <c r="CO96"/>
      <c r="CP96"/>
      <c r="CQ96"/>
      <c r="CR96"/>
      <c r="CS96" s="16"/>
      <c r="CT96"/>
      <c r="CU96"/>
      <c r="CV96"/>
      <c r="CW96"/>
      <c r="CX96"/>
      <c r="CY96"/>
      <c r="CZ96"/>
      <c r="DA96" s="16"/>
      <c r="DB96"/>
      <c r="DC96"/>
      <c r="DD96"/>
      <c r="DE96"/>
      <c r="DF96"/>
      <c r="DG96"/>
      <c r="DH96"/>
      <c r="DI96" s="16"/>
      <c r="DJ96"/>
      <c r="DK96"/>
      <c r="DL96"/>
      <c r="DM96"/>
      <c r="DN96"/>
      <c r="DO96"/>
      <c r="DP96"/>
      <c r="DQ96" s="16"/>
      <c r="DR96"/>
      <c r="DS96"/>
      <c r="DT96"/>
      <c r="DU96"/>
      <c r="DV96"/>
      <c r="DW96"/>
      <c r="DX96"/>
      <c r="DY96" s="16"/>
      <c r="DZ96"/>
      <c r="EA96"/>
      <c r="EB96"/>
      <c r="EC96"/>
      <c r="ED96"/>
      <c r="EE96"/>
      <c r="EF96"/>
      <c r="EG96" s="16"/>
      <c r="EH96"/>
      <c r="EI96"/>
      <c r="EJ96"/>
      <c r="EK96"/>
      <c r="EL96"/>
      <c r="EM96"/>
      <c r="EN96"/>
      <c r="EO96" s="16"/>
      <c r="EP96"/>
      <c r="EQ96"/>
      <c r="ER96"/>
      <c r="ES96"/>
      <c r="ET96"/>
      <c r="EU96"/>
      <c r="EV96"/>
      <c r="EW96" s="16"/>
      <c r="EX96"/>
      <c r="EY96"/>
      <c r="EZ96"/>
      <c r="FA96"/>
      <c r="FB96"/>
      <c r="FC96"/>
      <c r="FD96"/>
      <c r="FE96" s="16"/>
      <c r="FF96"/>
      <c r="FG96"/>
      <c r="FH96"/>
      <c r="FI96"/>
      <c r="FJ96"/>
      <c r="FK96"/>
      <c r="FL96"/>
      <c r="FM96" s="16"/>
      <c r="FN96"/>
      <c r="FO96"/>
      <c r="FP96"/>
      <c r="FQ96"/>
      <c r="FR96"/>
      <c r="FS96"/>
      <c r="FT96"/>
      <c r="FU96" s="16"/>
      <c r="FV96"/>
      <c r="FW96"/>
      <c r="FX96"/>
      <c r="FY96"/>
      <c r="FZ96"/>
      <c r="GA96"/>
      <c r="GB96"/>
      <c r="GC96" s="16"/>
      <c r="GD96"/>
      <c r="GE96"/>
      <c r="GF96"/>
      <c r="GG96"/>
      <c r="GH96"/>
      <c r="GI96"/>
      <c r="GJ96"/>
      <c r="GK96" s="16"/>
      <c r="GL96"/>
      <c r="GM96"/>
      <c r="GN96"/>
      <c r="GO96"/>
      <c r="GP96"/>
      <c r="GQ96"/>
      <c r="GR96"/>
      <c r="GS96" s="16"/>
      <c r="GT96"/>
      <c r="GU96"/>
      <c r="GV96"/>
      <c r="GW96"/>
      <c r="GX96"/>
      <c r="GY96"/>
      <c r="GZ96"/>
      <c r="HA96" s="16"/>
      <c r="HB96"/>
      <c r="HC96"/>
      <c r="HD96"/>
      <c r="HE96"/>
      <c r="HF96"/>
      <c r="HG96"/>
      <c r="HH96"/>
      <c r="HI96" s="16"/>
      <c r="HJ96"/>
      <c r="HK96"/>
      <c r="HL96"/>
      <c r="HM96"/>
      <c r="HN96"/>
      <c r="HO96"/>
      <c r="HP96"/>
      <c r="HQ96" s="16"/>
      <c r="HR96"/>
      <c r="HS96"/>
      <c r="HT96"/>
      <c r="HU96"/>
      <c r="HV96"/>
      <c r="HW96"/>
      <c r="HX96"/>
      <c r="HY96" s="16"/>
      <c r="HZ96"/>
      <c r="IA96"/>
      <c r="IB96"/>
      <c r="IC96"/>
      <c r="ID96"/>
      <c r="IE96"/>
      <c r="IF96"/>
      <c r="IG96" s="16"/>
      <c r="IH96"/>
      <c r="II96"/>
      <c r="IJ96"/>
      <c r="IK96"/>
      <c r="IL96"/>
      <c r="IM96"/>
      <c r="IN96"/>
      <c r="IO96" s="16"/>
      <c r="IP96"/>
      <c r="IQ96"/>
      <c r="IR96"/>
      <c r="IS96"/>
      <c r="IT96"/>
      <c r="IU96"/>
      <c r="IV96"/>
    </row>
    <row r="97" spans="1:256" x14ac:dyDescent="0.2">
      <c r="A97" s="115"/>
      <c r="B97" s="116"/>
      <c r="C97" s="116"/>
      <c r="D97" s="116"/>
      <c r="E97" s="116"/>
      <c r="F97" s="116"/>
      <c r="G97" s="116"/>
      <c r="H97" s="116"/>
      <c r="I97" s="117"/>
      <c r="J97"/>
      <c r="K97"/>
      <c r="L97"/>
      <c r="M97"/>
      <c r="N97"/>
      <c r="O97"/>
      <c r="P97"/>
      <c r="Q97" s="16"/>
      <c r="R97"/>
      <c r="S97"/>
      <c r="T97"/>
      <c r="U97"/>
      <c r="V97"/>
      <c r="W97"/>
      <c r="X97"/>
      <c r="Y97" s="16"/>
      <c r="Z97"/>
      <c r="AA97"/>
      <c r="AB97"/>
      <c r="AC97"/>
      <c r="AD97"/>
      <c r="AE97"/>
      <c r="AF97"/>
      <c r="AG97" s="16"/>
      <c r="AH97"/>
      <c r="AI97"/>
      <c r="AJ97"/>
      <c r="AK97"/>
      <c r="AL97"/>
      <c r="AM97"/>
      <c r="AN97"/>
      <c r="AO97" s="16"/>
      <c r="AP97"/>
      <c r="AQ97"/>
      <c r="AR97"/>
      <c r="AS97"/>
      <c r="AT97"/>
      <c r="AU97"/>
      <c r="AV97"/>
      <c r="AW97" s="16"/>
      <c r="AX97"/>
      <c r="AY97"/>
      <c r="AZ97"/>
      <c r="BA97"/>
      <c r="BB97"/>
      <c r="BC97"/>
      <c r="BD97"/>
      <c r="BE97" s="16"/>
      <c r="BF97"/>
      <c r="BG97"/>
      <c r="BH97"/>
      <c r="BI97"/>
      <c r="BJ97"/>
      <c r="BK97"/>
      <c r="BL97"/>
      <c r="BM97" s="16"/>
      <c r="BN97"/>
      <c r="BO97"/>
      <c r="BP97"/>
      <c r="BQ97"/>
      <c r="BR97"/>
      <c r="BS97"/>
      <c r="BT97"/>
      <c r="BU97" s="16"/>
      <c r="BV97"/>
      <c r="BW97"/>
      <c r="BX97"/>
      <c r="BY97"/>
      <c r="BZ97"/>
      <c r="CA97"/>
      <c r="CB97"/>
      <c r="CC97" s="16"/>
      <c r="CD97"/>
      <c r="CE97"/>
      <c r="CF97"/>
      <c r="CG97"/>
      <c r="CH97"/>
      <c r="CI97"/>
      <c r="CJ97"/>
      <c r="CK97" s="16"/>
      <c r="CL97"/>
      <c r="CM97"/>
      <c r="CN97"/>
      <c r="CO97"/>
      <c r="CP97"/>
      <c r="CQ97"/>
      <c r="CR97"/>
      <c r="CS97" s="16"/>
      <c r="CT97"/>
      <c r="CU97"/>
      <c r="CV97"/>
      <c r="CW97"/>
      <c r="CX97"/>
      <c r="CY97"/>
      <c r="CZ97"/>
      <c r="DA97" s="16"/>
      <c r="DB97"/>
      <c r="DC97"/>
      <c r="DD97"/>
      <c r="DE97"/>
      <c r="DF97"/>
      <c r="DG97"/>
      <c r="DH97"/>
      <c r="DI97" s="16"/>
      <c r="DJ97"/>
      <c r="DK97"/>
      <c r="DL97"/>
      <c r="DM97"/>
      <c r="DN97"/>
      <c r="DO97"/>
      <c r="DP97"/>
      <c r="DQ97" s="16"/>
      <c r="DR97"/>
      <c r="DS97"/>
      <c r="DT97"/>
      <c r="DU97"/>
      <c r="DV97"/>
      <c r="DW97"/>
      <c r="DX97"/>
      <c r="DY97" s="16"/>
      <c r="DZ97"/>
      <c r="EA97"/>
      <c r="EB97"/>
      <c r="EC97"/>
      <c r="ED97"/>
      <c r="EE97"/>
      <c r="EF97"/>
      <c r="EG97" s="16"/>
      <c r="EH97"/>
      <c r="EI97"/>
      <c r="EJ97"/>
      <c r="EK97"/>
      <c r="EL97"/>
      <c r="EM97"/>
      <c r="EN97"/>
      <c r="EO97" s="16"/>
      <c r="EP97"/>
      <c r="EQ97"/>
      <c r="ER97"/>
      <c r="ES97"/>
      <c r="ET97"/>
      <c r="EU97"/>
      <c r="EV97"/>
      <c r="EW97" s="16"/>
      <c r="EX97"/>
      <c r="EY97"/>
      <c r="EZ97"/>
      <c r="FA97"/>
      <c r="FB97"/>
      <c r="FC97"/>
      <c r="FD97"/>
      <c r="FE97" s="16"/>
      <c r="FF97"/>
      <c r="FG97"/>
      <c r="FH97"/>
      <c r="FI97"/>
      <c r="FJ97"/>
      <c r="FK97"/>
      <c r="FL97"/>
      <c r="FM97" s="16"/>
      <c r="FN97"/>
      <c r="FO97"/>
      <c r="FP97"/>
      <c r="FQ97"/>
      <c r="FR97"/>
      <c r="FS97"/>
      <c r="FT97"/>
      <c r="FU97" s="16"/>
      <c r="FV97"/>
      <c r="FW97"/>
      <c r="FX97"/>
      <c r="FY97"/>
      <c r="FZ97"/>
      <c r="GA97"/>
      <c r="GB97"/>
      <c r="GC97" s="16"/>
      <c r="GD97"/>
      <c r="GE97"/>
      <c r="GF97"/>
      <c r="GG97"/>
      <c r="GH97"/>
      <c r="GI97"/>
      <c r="GJ97"/>
      <c r="GK97" s="16"/>
      <c r="GL97"/>
      <c r="GM97"/>
      <c r="GN97"/>
      <c r="GO97"/>
      <c r="GP97"/>
      <c r="GQ97"/>
      <c r="GR97"/>
      <c r="GS97" s="16"/>
      <c r="GT97"/>
      <c r="GU97"/>
      <c r="GV97"/>
      <c r="GW97"/>
      <c r="GX97"/>
      <c r="GY97"/>
      <c r="GZ97"/>
      <c r="HA97" s="16"/>
      <c r="HB97"/>
      <c r="HC97"/>
      <c r="HD97"/>
      <c r="HE97"/>
      <c r="HF97"/>
      <c r="HG97"/>
      <c r="HH97"/>
      <c r="HI97" s="16"/>
      <c r="HJ97"/>
      <c r="HK97"/>
      <c r="HL97"/>
      <c r="HM97"/>
      <c r="HN97"/>
      <c r="HO97"/>
      <c r="HP97"/>
      <c r="HQ97" s="16"/>
      <c r="HR97"/>
      <c r="HS97"/>
      <c r="HT97"/>
      <c r="HU97"/>
      <c r="HV97"/>
      <c r="HW97"/>
      <c r="HX97"/>
      <c r="HY97" s="16"/>
      <c r="HZ97"/>
      <c r="IA97"/>
      <c r="IB97"/>
      <c r="IC97"/>
      <c r="ID97"/>
      <c r="IE97"/>
      <c r="IF97"/>
      <c r="IG97" s="16"/>
      <c r="IH97"/>
      <c r="II97"/>
      <c r="IJ97"/>
      <c r="IK97"/>
      <c r="IL97"/>
      <c r="IM97"/>
      <c r="IN97"/>
      <c r="IO97" s="16"/>
      <c r="IP97"/>
      <c r="IQ97"/>
      <c r="IR97"/>
      <c r="IS97"/>
      <c r="IT97"/>
      <c r="IU97"/>
      <c r="IV97"/>
    </row>
    <row r="98" spans="1:256" ht="17" thickBot="1" x14ac:dyDescent="0.25">
      <c r="A98" s="118"/>
      <c r="B98" s="119"/>
      <c r="C98" s="119"/>
      <c r="D98" s="119"/>
      <c r="E98" s="119"/>
      <c r="F98" s="119"/>
      <c r="G98" s="119"/>
      <c r="H98" s="119"/>
      <c r="I98" s="120"/>
      <c r="J98"/>
      <c r="K98"/>
      <c r="L98"/>
      <c r="M98"/>
      <c r="N98"/>
      <c r="O98"/>
      <c r="P98"/>
      <c r="Q98" s="16"/>
      <c r="R98"/>
      <c r="S98"/>
      <c r="T98"/>
      <c r="U98"/>
      <c r="V98"/>
      <c r="W98"/>
      <c r="X98"/>
      <c r="Y98" s="16"/>
      <c r="Z98"/>
      <c r="AA98"/>
      <c r="AB98"/>
      <c r="AC98"/>
      <c r="AD98"/>
      <c r="AE98"/>
      <c r="AF98"/>
      <c r="AG98" s="16"/>
      <c r="AH98"/>
      <c r="AI98"/>
      <c r="AJ98"/>
      <c r="AK98"/>
      <c r="AL98"/>
      <c r="AM98"/>
      <c r="AN98"/>
      <c r="AO98" s="16"/>
      <c r="AP98"/>
      <c r="AQ98"/>
      <c r="AR98"/>
      <c r="AS98"/>
      <c r="AT98"/>
      <c r="AU98"/>
      <c r="AV98"/>
      <c r="AW98" s="16"/>
      <c r="AX98"/>
      <c r="AY98"/>
      <c r="AZ98"/>
      <c r="BA98"/>
      <c r="BB98"/>
      <c r="BC98"/>
      <c r="BD98"/>
      <c r="BE98" s="16"/>
      <c r="BF98"/>
      <c r="BG98"/>
      <c r="BH98"/>
      <c r="BI98"/>
      <c r="BJ98"/>
      <c r="BK98"/>
      <c r="BL98"/>
      <c r="BM98" s="16"/>
      <c r="BN98"/>
      <c r="BO98"/>
      <c r="BP98"/>
      <c r="BQ98"/>
      <c r="BR98"/>
      <c r="BS98"/>
      <c r="BT98"/>
      <c r="BU98" s="16"/>
      <c r="BV98"/>
      <c r="BW98"/>
      <c r="BX98"/>
      <c r="BY98"/>
      <c r="BZ98"/>
      <c r="CA98"/>
      <c r="CB98"/>
      <c r="CC98" s="16"/>
      <c r="CD98"/>
      <c r="CE98"/>
      <c r="CF98"/>
      <c r="CG98"/>
      <c r="CH98"/>
      <c r="CI98"/>
      <c r="CJ98"/>
      <c r="CK98" s="16"/>
      <c r="CL98"/>
      <c r="CM98"/>
      <c r="CN98"/>
      <c r="CO98"/>
      <c r="CP98"/>
      <c r="CQ98"/>
      <c r="CR98"/>
      <c r="CS98" s="16"/>
      <c r="CT98"/>
      <c r="CU98"/>
      <c r="CV98"/>
      <c r="CW98"/>
      <c r="CX98"/>
      <c r="CY98"/>
      <c r="CZ98"/>
      <c r="DA98" s="16"/>
      <c r="DB98"/>
      <c r="DC98"/>
      <c r="DD98"/>
      <c r="DE98"/>
      <c r="DF98"/>
      <c r="DG98"/>
      <c r="DH98"/>
      <c r="DI98" s="16"/>
      <c r="DJ98"/>
      <c r="DK98"/>
      <c r="DL98"/>
      <c r="DM98"/>
      <c r="DN98"/>
      <c r="DO98"/>
      <c r="DP98"/>
      <c r="DQ98" s="16"/>
      <c r="DR98"/>
      <c r="DS98"/>
      <c r="DT98"/>
      <c r="DU98"/>
      <c r="DV98"/>
      <c r="DW98"/>
      <c r="DX98"/>
      <c r="DY98" s="16"/>
      <c r="DZ98"/>
      <c r="EA98"/>
      <c r="EB98"/>
      <c r="EC98"/>
      <c r="ED98"/>
      <c r="EE98"/>
      <c r="EF98"/>
      <c r="EG98" s="16"/>
      <c r="EH98"/>
      <c r="EI98"/>
      <c r="EJ98"/>
      <c r="EK98"/>
      <c r="EL98"/>
      <c r="EM98"/>
      <c r="EN98"/>
      <c r="EO98" s="16"/>
      <c r="EP98"/>
      <c r="EQ98"/>
      <c r="ER98"/>
      <c r="ES98"/>
      <c r="ET98"/>
      <c r="EU98"/>
      <c r="EV98"/>
      <c r="EW98" s="16"/>
      <c r="EX98"/>
      <c r="EY98"/>
      <c r="EZ98"/>
      <c r="FA98"/>
      <c r="FB98"/>
      <c r="FC98"/>
      <c r="FD98"/>
      <c r="FE98" s="16"/>
      <c r="FF98"/>
      <c r="FG98"/>
      <c r="FH98"/>
      <c r="FI98"/>
      <c r="FJ98"/>
      <c r="FK98"/>
      <c r="FL98"/>
      <c r="FM98" s="16"/>
      <c r="FN98"/>
      <c r="FO98"/>
      <c r="FP98"/>
      <c r="FQ98"/>
      <c r="FR98"/>
      <c r="FS98"/>
      <c r="FT98"/>
      <c r="FU98" s="16"/>
      <c r="FV98"/>
      <c r="FW98"/>
      <c r="FX98"/>
      <c r="FY98"/>
      <c r="FZ98"/>
      <c r="GA98"/>
      <c r="GB98"/>
      <c r="GC98" s="16"/>
      <c r="GD98"/>
      <c r="GE98"/>
      <c r="GF98"/>
      <c r="GG98"/>
      <c r="GH98"/>
      <c r="GI98"/>
      <c r="GJ98"/>
      <c r="GK98" s="16"/>
      <c r="GL98"/>
      <c r="GM98"/>
      <c r="GN98"/>
      <c r="GO98"/>
      <c r="GP98"/>
      <c r="GQ98"/>
      <c r="GR98"/>
      <c r="GS98" s="16"/>
      <c r="GT98"/>
      <c r="GU98"/>
      <c r="GV98"/>
      <c r="GW98"/>
      <c r="GX98"/>
      <c r="GY98"/>
      <c r="GZ98"/>
      <c r="HA98" s="16"/>
      <c r="HB98"/>
      <c r="HC98"/>
      <c r="HD98"/>
      <c r="HE98"/>
      <c r="HF98"/>
      <c r="HG98"/>
      <c r="HH98"/>
      <c r="HI98" s="16"/>
      <c r="HJ98"/>
      <c r="HK98"/>
      <c r="HL98"/>
      <c r="HM98"/>
      <c r="HN98"/>
      <c r="HO98"/>
      <c r="HP98"/>
      <c r="HQ98" s="16"/>
      <c r="HR98"/>
      <c r="HS98"/>
      <c r="HT98"/>
      <c r="HU98"/>
      <c r="HV98"/>
      <c r="HW98"/>
      <c r="HX98"/>
      <c r="HY98" s="16"/>
      <c r="HZ98"/>
      <c r="IA98"/>
      <c r="IB98"/>
      <c r="IC98"/>
      <c r="ID98"/>
      <c r="IE98"/>
      <c r="IF98"/>
      <c r="IG98" s="16"/>
      <c r="IH98"/>
      <c r="II98"/>
      <c r="IJ98"/>
      <c r="IK98"/>
      <c r="IL98"/>
      <c r="IM98"/>
      <c r="IN98"/>
      <c r="IO98" s="16"/>
      <c r="IP98"/>
      <c r="IQ98"/>
      <c r="IR98"/>
      <c r="IS98"/>
      <c r="IT98"/>
      <c r="IU98"/>
      <c r="IV98"/>
    </row>
    <row r="99" spans="1:256" x14ac:dyDescent="0.2">
      <c r="A99" s="16"/>
      <c r="B99" s="17"/>
      <c r="C99" s="3"/>
      <c r="E99" s="3"/>
      <c r="F99" s="3"/>
      <c r="G99" s="25"/>
      <c r="H99" s="25"/>
      <c r="N99"/>
    </row>
    <row r="100" spans="1:256" ht="18" x14ac:dyDescent="0.2">
      <c r="A100" s="16"/>
      <c r="B100" s="74" t="s">
        <v>67</v>
      </c>
      <c r="C100" s="3"/>
      <c r="E100" s="3"/>
      <c r="F100" s="3"/>
      <c r="G100" s="25"/>
      <c r="H100" s="25"/>
      <c r="N100"/>
    </row>
    <row r="101" spans="1:256" x14ac:dyDescent="0.2">
      <c r="A101" s="16"/>
      <c r="B101" s="17"/>
      <c r="C101" s="3"/>
      <c r="E101" s="3"/>
      <c r="F101" s="3"/>
      <c r="G101" s="25"/>
      <c r="H101" s="25"/>
    </row>
    <row r="102" spans="1:256" ht="36" customHeight="1" x14ac:dyDescent="0.2">
      <c r="A102" s="45" t="s">
        <v>40</v>
      </c>
      <c r="B102" s="108" t="s">
        <v>91</v>
      </c>
      <c r="C102" s="108"/>
      <c r="D102" s="108"/>
      <c r="E102" s="108"/>
      <c r="F102" s="108"/>
      <c r="G102" s="108"/>
      <c r="H102" s="108"/>
      <c r="I102" s="108"/>
    </row>
    <row r="103" spans="1:256" ht="70" customHeight="1" x14ac:dyDescent="0.2">
      <c r="A103" s="45" t="s">
        <v>40</v>
      </c>
      <c r="B103" s="108" t="s">
        <v>106</v>
      </c>
      <c r="C103" s="108"/>
      <c r="D103" s="108"/>
      <c r="E103" s="108"/>
      <c r="F103" s="108"/>
      <c r="G103" s="108"/>
      <c r="H103" s="108"/>
      <c r="I103" s="108"/>
    </row>
    <row r="104" spans="1:256" ht="36" customHeight="1" x14ac:dyDescent="0.2">
      <c r="A104" s="45" t="s">
        <v>40</v>
      </c>
      <c r="B104" s="108" t="s">
        <v>103</v>
      </c>
      <c r="C104" s="108"/>
      <c r="D104" s="108"/>
      <c r="E104" s="108"/>
      <c r="F104" s="108"/>
      <c r="G104" s="108"/>
      <c r="H104" s="108"/>
      <c r="I104" s="108"/>
    </row>
    <row r="105" spans="1:256" ht="51" customHeight="1" x14ac:dyDescent="0.2">
      <c r="A105" s="45" t="s">
        <v>40</v>
      </c>
      <c r="B105" s="108" t="s">
        <v>104</v>
      </c>
      <c r="C105" s="108"/>
      <c r="D105" s="108"/>
      <c r="E105" s="108"/>
      <c r="F105" s="108"/>
      <c r="G105" s="108"/>
      <c r="H105" s="108"/>
      <c r="I105" s="108"/>
    </row>
    <row r="106" spans="1:256" ht="37" customHeight="1" x14ac:dyDescent="0.2">
      <c r="A106" s="45" t="s">
        <v>40</v>
      </c>
      <c r="B106" s="108" t="s">
        <v>71</v>
      </c>
      <c r="C106" s="108"/>
      <c r="D106" s="108"/>
      <c r="E106" s="108"/>
      <c r="F106" s="108"/>
      <c r="G106" s="108"/>
      <c r="H106" s="108"/>
      <c r="I106" s="108"/>
    </row>
    <row r="107" spans="1:256" ht="37" customHeight="1" x14ac:dyDescent="0.2">
      <c r="A107" s="45" t="s">
        <v>40</v>
      </c>
      <c r="B107" s="108" t="s">
        <v>68</v>
      </c>
      <c r="C107" s="108"/>
      <c r="D107" s="108"/>
      <c r="E107" s="108"/>
      <c r="F107" s="108"/>
      <c r="G107" s="108"/>
      <c r="H107" s="108"/>
      <c r="I107" s="108"/>
    </row>
    <row r="108" spans="1:256" ht="57" customHeight="1" x14ac:dyDescent="0.2">
      <c r="A108" s="45" t="s">
        <v>40</v>
      </c>
      <c r="B108" s="108" t="s">
        <v>69</v>
      </c>
      <c r="C108" s="108"/>
      <c r="D108" s="108"/>
      <c r="E108" s="108"/>
      <c r="F108" s="108"/>
      <c r="G108" s="108"/>
      <c r="H108" s="108"/>
      <c r="I108" s="108"/>
    </row>
    <row r="109" spans="1:256" ht="54" customHeight="1" x14ac:dyDescent="0.2">
      <c r="A109" s="45" t="s">
        <v>40</v>
      </c>
      <c r="B109" s="108" t="s">
        <v>70</v>
      </c>
      <c r="C109" s="108"/>
      <c r="D109" s="108"/>
      <c r="E109" s="108"/>
      <c r="F109" s="108"/>
      <c r="G109" s="108"/>
      <c r="H109" s="108"/>
      <c r="I109" s="108"/>
    </row>
    <row r="110" spans="1:256" ht="235" customHeight="1" x14ac:dyDescent="0.2">
      <c r="A110" s="45" t="s">
        <v>40</v>
      </c>
      <c r="B110" s="108" t="s">
        <v>129</v>
      </c>
      <c r="C110" s="108"/>
      <c r="D110" s="108"/>
      <c r="E110" s="108"/>
      <c r="F110" s="108"/>
      <c r="G110" s="108"/>
      <c r="H110" s="108"/>
      <c r="I110" s="108"/>
    </row>
    <row r="111" spans="1:256" ht="56" customHeight="1" x14ac:dyDescent="0.2">
      <c r="A111" s="45" t="s">
        <v>40</v>
      </c>
      <c r="B111" s="108" t="s">
        <v>113</v>
      </c>
      <c r="C111" s="108"/>
      <c r="D111" s="108"/>
      <c r="E111" s="108"/>
      <c r="F111" s="108"/>
      <c r="G111" s="108"/>
      <c r="H111" s="108"/>
      <c r="I111" s="108"/>
    </row>
    <row r="112" spans="1:256" ht="51" customHeight="1" x14ac:dyDescent="0.2">
      <c r="A112" s="45" t="s">
        <v>40</v>
      </c>
      <c r="B112" s="108" t="s">
        <v>107</v>
      </c>
      <c r="C112" s="108"/>
      <c r="D112" s="108"/>
      <c r="E112" s="108"/>
      <c r="F112" s="108"/>
      <c r="G112" s="108"/>
      <c r="H112" s="108"/>
      <c r="I112" s="108"/>
    </row>
    <row r="113" spans="1:256" ht="87" customHeight="1" x14ac:dyDescent="0.2">
      <c r="A113" s="45" t="s">
        <v>40</v>
      </c>
      <c r="B113" s="108" t="s">
        <v>114</v>
      </c>
      <c r="C113" s="108"/>
      <c r="D113" s="108"/>
      <c r="E113" s="108"/>
      <c r="F113" s="108"/>
      <c r="G113" s="108"/>
      <c r="H113" s="108"/>
      <c r="I113" s="108"/>
    </row>
    <row r="114" spans="1:256" ht="34" customHeight="1" x14ac:dyDescent="0.2">
      <c r="A114" s="16"/>
      <c r="B114" s="108"/>
      <c r="C114" s="108"/>
      <c r="D114" s="108"/>
      <c r="E114" s="108"/>
      <c r="F114" s="108"/>
      <c r="G114" s="108"/>
      <c r="H114" s="108"/>
      <c r="I114" s="108"/>
      <c r="J114"/>
      <c r="K114"/>
      <c r="L114"/>
      <c r="M114"/>
      <c r="O114"/>
      <c r="P114"/>
      <c r="Q114" s="16"/>
      <c r="R114"/>
      <c r="S114"/>
      <c r="T114"/>
      <c r="U114"/>
      <c r="V114"/>
      <c r="W114"/>
      <c r="X114"/>
      <c r="Y114" s="16"/>
      <c r="Z114"/>
      <c r="AA114"/>
      <c r="AB114"/>
      <c r="AC114"/>
      <c r="AD114"/>
      <c r="AE114"/>
      <c r="AF114"/>
      <c r="AG114" s="16"/>
      <c r="AH114"/>
      <c r="AI114"/>
      <c r="AJ114"/>
      <c r="AK114"/>
      <c r="AL114"/>
      <c r="AM114"/>
      <c r="AN114"/>
      <c r="AO114" s="16"/>
      <c r="AP114"/>
      <c r="AQ114"/>
      <c r="AR114"/>
      <c r="AS114"/>
      <c r="AT114"/>
      <c r="AU114"/>
      <c r="AV114"/>
      <c r="AW114" s="16"/>
      <c r="AX114"/>
      <c r="AY114"/>
      <c r="AZ114"/>
      <c r="BA114"/>
      <c r="BB114"/>
      <c r="BC114"/>
      <c r="BD114"/>
      <c r="BE114" s="16"/>
      <c r="BF114"/>
      <c r="BG114"/>
      <c r="BH114"/>
      <c r="BI114"/>
      <c r="BJ114"/>
      <c r="BK114"/>
      <c r="BL114"/>
      <c r="BM114" s="16"/>
      <c r="BN114"/>
      <c r="BO114"/>
      <c r="BP114"/>
      <c r="BQ114"/>
      <c r="BR114"/>
      <c r="BS114"/>
      <c r="BT114"/>
      <c r="BU114" s="16"/>
      <c r="BV114"/>
      <c r="BW114"/>
      <c r="BX114"/>
      <c r="BY114"/>
      <c r="BZ114"/>
      <c r="CA114"/>
      <c r="CB114"/>
      <c r="CC114" s="16"/>
      <c r="CD114"/>
      <c r="CE114"/>
      <c r="CF114"/>
      <c r="CG114"/>
      <c r="CH114"/>
      <c r="CI114"/>
      <c r="CJ114"/>
      <c r="CK114" s="16"/>
      <c r="CL114"/>
      <c r="CM114"/>
      <c r="CN114"/>
      <c r="CO114"/>
      <c r="CP114"/>
      <c r="CQ114"/>
      <c r="CR114"/>
      <c r="CS114" s="16"/>
      <c r="CT114"/>
      <c r="CU114"/>
      <c r="CV114"/>
      <c r="CW114"/>
      <c r="CX114"/>
      <c r="CY114"/>
      <c r="CZ114"/>
      <c r="DA114" s="16"/>
      <c r="DB114"/>
      <c r="DC114"/>
      <c r="DD114"/>
      <c r="DE114"/>
      <c r="DF114"/>
      <c r="DG114"/>
      <c r="DH114"/>
      <c r="DI114" s="16"/>
      <c r="DJ114"/>
      <c r="DK114"/>
      <c r="DL114"/>
      <c r="DM114"/>
      <c r="DN114"/>
      <c r="DO114"/>
      <c r="DP114"/>
      <c r="DQ114" s="16"/>
      <c r="DR114"/>
      <c r="DS114"/>
      <c r="DT114"/>
      <c r="DU114"/>
      <c r="DV114"/>
      <c r="DW114"/>
      <c r="DX114"/>
      <c r="DY114" s="16"/>
      <c r="DZ114"/>
      <c r="EA114"/>
      <c r="EB114"/>
      <c r="EC114"/>
      <c r="ED114"/>
      <c r="EE114"/>
      <c r="EF114"/>
      <c r="EG114" s="16"/>
      <c r="EH114"/>
      <c r="EI114"/>
      <c r="EJ114"/>
      <c r="EK114"/>
      <c r="EL114"/>
      <c r="EM114"/>
      <c r="EN114"/>
      <c r="EO114" s="16"/>
      <c r="EP114"/>
      <c r="EQ114"/>
      <c r="ER114"/>
      <c r="ES114"/>
      <c r="ET114"/>
      <c r="EU114"/>
      <c r="EV114"/>
      <c r="EW114" s="16"/>
      <c r="EX114"/>
      <c r="EY114"/>
      <c r="EZ114"/>
      <c r="FA114"/>
      <c r="FB114"/>
      <c r="FC114"/>
      <c r="FD114"/>
      <c r="FE114" s="16"/>
      <c r="FF114"/>
      <c r="FG114"/>
      <c r="FH114"/>
      <c r="FI114"/>
      <c r="FJ114"/>
      <c r="FK114"/>
      <c r="FL114"/>
      <c r="FM114" s="16"/>
      <c r="FN114"/>
      <c r="FO114"/>
      <c r="FP114"/>
      <c r="FQ114"/>
      <c r="FR114"/>
      <c r="FS114"/>
      <c r="FT114"/>
      <c r="FU114" s="16"/>
      <c r="FV114"/>
      <c r="FW114"/>
      <c r="FX114"/>
      <c r="FY114"/>
      <c r="FZ114"/>
      <c r="GA114"/>
      <c r="GB114"/>
      <c r="GC114" s="16"/>
      <c r="GD114"/>
      <c r="GE114"/>
      <c r="GF114"/>
      <c r="GG114"/>
      <c r="GH114"/>
      <c r="GI114"/>
      <c r="GJ114"/>
      <c r="GK114" s="16"/>
      <c r="GL114"/>
      <c r="GM114"/>
      <c r="GN114"/>
      <c r="GO114"/>
      <c r="GP114"/>
      <c r="GQ114"/>
      <c r="GR114"/>
      <c r="GS114" s="16"/>
      <c r="GT114"/>
      <c r="GU114"/>
      <c r="GV114"/>
      <c r="GW114"/>
      <c r="GX114"/>
      <c r="GY114"/>
      <c r="GZ114"/>
      <c r="HA114" s="16"/>
      <c r="HB114"/>
      <c r="HC114"/>
      <c r="HD114"/>
      <c r="HE114"/>
      <c r="HF114"/>
      <c r="HG114"/>
      <c r="HH114"/>
      <c r="HI114" s="16"/>
      <c r="HJ114"/>
      <c r="HK114"/>
      <c r="HL114"/>
      <c r="HM114"/>
      <c r="HN114"/>
      <c r="HO114"/>
      <c r="HP114"/>
      <c r="HQ114" s="16"/>
      <c r="HR114"/>
      <c r="HS114"/>
      <c r="HT114"/>
      <c r="HU114"/>
      <c r="HV114"/>
      <c r="HW114"/>
      <c r="HX114"/>
      <c r="HY114" s="16"/>
      <c r="HZ114"/>
      <c r="IA114"/>
      <c r="IB114"/>
      <c r="IC114"/>
      <c r="ID114"/>
      <c r="IE114"/>
      <c r="IF114"/>
      <c r="IG114" s="16"/>
      <c r="IH114"/>
      <c r="II114"/>
      <c r="IJ114"/>
      <c r="IK114"/>
      <c r="IL114"/>
      <c r="IM114"/>
      <c r="IN114"/>
      <c r="IO114" s="16"/>
      <c r="IP114"/>
      <c r="IQ114"/>
      <c r="IR114"/>
      <c r="IS114"/>
      <c r="IT114"/>
      <c r="IU114"/>
      <c r="IV114"/>
    </row>
    <row r="115" spans="1:256" x14ac:dyDescent="0.2">
      <c r="I115" s="16"/>
      <c r="J115"/>
      <c r="K115"/>
      <c r="L115"/>
      <c r="M115"/>
      <c r="T115"/>
      <c r="U115"/>
      <c r="V115"/>
      <c r="W115"/>
      <c r="X115"/>
      <c r="Y115" s="16"/>
      <c r="Z115"/>
      <c r="AA115"/>
      <c r="AB115"/>
      <c r="AC115"/>
      <c r="AD115"/>
      <c r="AE115"/>
      <c r="AF115"/>
      <c r="AG115" s="16"/>
      <c r="AH115"/>
      <c r="AI115"/>
      <c r="AJ115"/>
      <c r="AK115"/>
      <c r="AL115"/>
      <c r="AM115"/>
      <c r="AN115"/>
      <c r="AO115" s="16"/>
      <c r="AP115"/>
      <c r="AQ115"/>
      <c r="AR115"/>
      <c r="AS115"/>
      <c r="AT115"/>
      <c r="AU115"/>
      <c r="AV115"/>
      <c r="AW115" s="16"/>
      <c r="AX115"/>
      <c r="AY115"/>
      <c r="AZ115"/>
      <c r="BA115"/>
      <c r="BB115"/>
      <c r="BC115"/>
      <c r="BD115"/>
      <c r="BE115" s="16"/>
      <c r="BF115"/>
      <c r="BG115"/>
      <c r="BH115"/>
      <c r="BI115"/>
      <c r="BJ115"/>
      <c r="BK115"/>
      <c r="BL115"/>
      <c r="BM115" s="16"/>
      <c r="BN115"/>
      <c r="BO115"/>
      <c r="BP115"/>
      <c r="BQ115"/>
      <c r="BR115"/>
      <c r="BS115"/>
      <c r="BT115"/>
      <c r="BU115" s="16"/>
      <c r="BV115"/>
      <c r="BW115"/>
      <c r="BX115"/>
      <c r="BY115"/>
      <c r="BZ115"/>
      <c r="CA115"/>
      <c r="CB115"/>
      <c r="CC115" s="16"/>
      <c r="CD115"/>
      <c r="CE115"/>
      <c r="CF115"/>
      <c r="CG115"/>
      <c r="CH115"/>
      <c r="CI115"/>
      <c r="CJ115"/>
      <c r="CK115" s="16"/>
      <c r="CL115"/>
      <c r="CM115"/>
      <c r="CN115"/>
      <c r="CO115"/>
      <c r="CP115"/>
      <c r="CQ115"/>
      <c r="CR115"/>
      <c r="CS115" s="16"/>
      <c r="CT115"/>
      <c r="CU115"/>
      <c r="CV115"/>
      <c r="CW115"/>
      <c r="CX115"/>
      <c r="CY115"/>
      <c r="CZ115"/>
      <c r="DA115" s="16"/>
      <c r="DB115"/>
      <c r="DC115"/>
      <c r="DD115"/>
      <c r="DE115"/>
      <c r="DF115"/>
      <c r="DG115"/>
      <c r="DH115"/>
      <c r="DI115" s="16"/>
      <c r="DJ115"/>
      <c r="DK115"/>
      <c r="DL115"/>
      <c r="DM115"/>
      <c r="DN115"/>
      <c r="DO115"/>
      <c r="DP115"/>
      <c r="DQ115" s="16"/>
      <c r="DR115"/>
      <c r="DS115"/>
      <c r="DT115"/>
      <c r="DU115"/>
      <c r="DV115"/>
      <c r="DW115"/>
      <c r="DX115"/>
      <c r="DY115" s="16"/>
      <c r="DZ115"/>
      <c r="EA115"/>
      <c r="EB115"/>
      <c r="EC115"/>
      <c r="ED115"/>
      <c r="EE115"/>
      <c r="EF115"/>
      <c r="EG115" s="16"/>
      <c r="EH115"/>
      <c r="EI115"/>
      <c r="EJ115"/>
      <c r="EK115"/>
      <c r="EL115"/>
      <c r="EM115"/>
      <c r="EN115"/>
      <c r="EO115" s="16"/>
      <c r="EP115"/>
      <c r="EQ115"/>
      <c r="ER115"/>
      <c r="ES115"/>
      <c r="ET115"/>
      <c r="EU115"/>
      <c r="EV115"/>
      <c r="EW115" s="16"/>
      <c r="EX115"/>
      <c r="EY115"/>
      <c r="EZ115"/>
      <c r="FA115"/>
      <c r="FB115"/>
      <c r="FC115"/>
      <c r="FD115"/>
      <c r="FE115" s="16"/>
      <c r="FF115"/>
      <c r="FG115"/>
      <c r="FH115"/>
      <c r="FI115"/>
      <c r="FJ115"/>
      <c r="FK115"/>
      <c r="FL115"/>
      <c r="FM115" s="16"/>
      <c r="FN115"/>
      <c r="FO115"/>
      <c r="FP115"/>
      <c r="FQ115"/>
      <c r="FR115"/>
      <c r="FS115"/>
      <c r="FT115"/>
      <c r="FU115" s="16"/>
      <c r="FV115"/>
      <c r="FW115"/>
      <c r="FX115"/>
      <c r="FY115"/>
      <c r="FZ115"/>
      <c r="GA115"/>
      <c r="GB115"/>
      <c r="GC115" s="16"/>
      <c r="GD115"/>
      <c r="GE115"/>
      <c r="GF115"/>
      <c r="GG115"/>
      <c r="GH115"/>
      <c r="GI115"/>
      <c r="GJ115"/>
      <c r="GK115" s="16"/>
      <c r="GL115"/>
      <c r="GM115"/>
      <c r="GN115"/>
      <c r="GO115"/>
      <c r="GP115"/>
      <c r="GQ115"/>
      <c r="GR115"/>
      <c r="GS115" s="16"/>
      <c r="GT115"/>
      <c r="GU115"/>
      <c r="GV115"/>
      <c r="GW115"/>
      <c r="GX115"/>
      <c r="GY115"/>
      <c r="GZ115"/>
      <c r="HA115" s="16"/>
      <c r="HB115"/>
      <c r="HC115"/>
      <c r="HD115"/>
      <c r="HE115"/>
      <c r="HF115"/>
      <c r="HG115"/>
      <c r="HH115"/>
      <c r="HI115" s="16"/>
      <c r="HJ115"/>
      <c r="HK115"/>
      <c r="HL115"/>
      <c r="HM115"/>
      <c r="HN115"/>
      <c r="HO115"/>
      <c r="HP115"/>
      <c r="HQ115" s="16"/>
      <c r="HR115"/>
      <c r="HS115"/>
      <c r="HT115"/>
      <c r="HU115"/>
      <c r="HV115"/>
      <c r="HW115"/>
      <c r="HX115"/>
      <c r="HY115" s="16"/>
      <c r="HZ115"/>
      <c r="IA115"/>
      <c r="IB115"/>
      <c r="IC115"/>
      <c r="ID115"/>
      <c r="IE115"/>
      <c r="IF115"/>
      <c r="IG115" s="16"/>
      <c r="IH115"/>
      <c r="II115"/>
      <c r="IJ115"/>
      <c r="IK115"/>
      <c r="IL115"/>
      <c r="IM115"/>
      <c r="IN115"/>
      <c r="IO115" s="16"/>
      <c r="IP115"/>
      <c r="IQ115"/>
      <c r="IR115"/>
      <c r="IS115"/>
      <c r="IT115"/>
      <c r="IU115"/>
      <c r="IV115"/>
    </row>
    <row r="116" spans="1:256" x14ac:dyDescent="0.2">
      <c r="N116"/>
    </row>
    <row r="117" spans="1:256" x14ac:dyDescent="0.2">
      <c r="N117"/>
    </row>
    <row r="118" spans="1:256" x14ac:dyDescent="0.2">
      <c r="N118"/>
    </row>
  </sheetData>
  <sheetProtection algorithmName="SHA-512" hashValue="+6asUzJHP+L26SEPDgAMPagrQ5iPqM385k0Vr+aCXk5kabFPBhBnQi/Wb6Zf6/kUuJzs7HBT4SlyT9SQcHi+CQ==" saltValue="GfDnBCqNgB6UW1x1xiLHUw==" spinCount="100000" sheet="1" objects="1" scenarios="1"/>
  <mergeCells count="42">
    <mergeCell ref="B114:I114"/>
    <mergeCell ref="B113:I113"/>
    <mergeCell ref="C24:H24"/>
    <mergeCell ref="B22:F22"/>
    <mergeCell ref="A53:B53"/>
    <mergeCell ref="B49:C49"/>
    <mergeCell ref="A46:I46"/>
    <mergeCell ref="B48:C48"/>
    <mergeCell ref="A45:C45"/>
    <mergeCell ref="B47:C47"/>
    <mergeCell ref="B109:I109"/>
    <mergeCell ref="B110:I110"/>
    <mergeCell ref="B111:I111"/>
    <mergeCell ref="B112:I112"/>
    <mergeCell ref="B104:I104"/>
    <mergeCell ref="B41:I42"/>
    <mergeCell ref="B43:H44"/>
    <mergeCell ref="B21:E21"/>
    <mergeCell ref="G21:H21"/>
    <mergeCell ref="B23:H23"/>
    <mergeCell ref="A27:C27"/>
    <mergeCell ref="B29:C29"/>
    <mergeCell ref="E29:F29"/>
    <mergeCell ref="H29:I29"/>
    <mergeCell ref="A24:B24"/>
    <mergeCell ref="A9:B9"/>
    <mergeCell ref="C9:D9"/>
    <mergeCell ref="F9:G9"/>
    <mergeCell ref="A18:C18"/>
    <mergeCell ref="B20:H20"/>
    <mergeCell ref="A19:I19"/>
    <mergeCell ref="G47:I48"/>
    <mergeCell ref="B108:I108"/>
    <mergeCell ref="E55:I59"/>
    <mergeCell ref="A65:I65"/>
    <mergeCell ref="A90:I98"/>
    <mergeCell ref="B102:I102"/>
    <mergeCell ref="B107:I107"/>
    <mergeCell ref="B105:I105"/>
    <mergeCell ref="B106:I106"/>
    <mergeCell ref="B103:I103"/>
    <mergeCell ref="C67:D67"/>
  </mergeCells>
  <phoneticPr fontId="16" type="noConversion"/>
  <dataValidations xWindow="779" yWindow="729" count="13">
    <dataValidation type="date" allowBlank="1" showInputMessage="1" showErrorMessage="1" promptTitle="Fecha" prompt="introduzca una fécha válida de la forma dd/mm/aa_x000a_" sqref="B16" xr:uid="{00000000-0002-0000-0000-000000000000}">
      <formula1>40179</formula1>
      <formula2>73415</formula2>
    </dataValidation>
    <dataValidation allowBlank="1" showInputMessage="1" showErrorMessage="1" promptTitle="Tamaño de paso 2th" prompt="Trabajando con detectores puntuales, este parámetro puede tomar cualquier valor dentro de un rango ámplio (0.001º-0.635º), pero los valores más fercuentes están entre 0.01º y 0.05º, dependiendo de la muestra, de la aplicación y de la óptica." sqref="C68" xr:uid="{00000000-0002-0000-0000-000001000000}"/>
    <dataValidation allowBlank="1" showInputMessage="1" showErrorMessage="1" promptTitle="Tiempo por paso" prompt="Depende de la aplicación, pero suelen ser valores comprendidos entre 0.5 y 5 segundos." sqref="F68" xr:uid="{00000000-0002-0000-0000-000002000000}"/>
    <dataValidation allowBlank="1" showInputMessage="1" showErrorMessage="1" promptTitle="Seguridad" prompt="El usuario debe ndicar aquí qué tipo de protección se debe emplear al manipular sus muestras:_x000a__x000a_Guantes, mascarilla, ..._x000a_" sqref="G47:I47" xr:uid="{00000000-0002-0000-0000-000003000000}"/>
    <dataValidation allowBlank="1" showInputMessage="1" showErrorMessage="1" promptTitle="Técnico" prompt="Estas casillas son completadas por el tácnico que realiza la medida." sqref="I16" xr:uid="{00000000-0002-0000-0000-000004000000}"/>
    <dataValidation allowBlank="1" showInputMessage="1" showErrorMessage="1" promptTitle="Técnico" prompt="Estas casillas son completadas por el técnico que realiza la medida." sqref="I17" xr:uid="{00000000-0002-0000-0000-000005000000}"/>
    <dataValidation type="list" allowBlank="1" showInputMessage="1" showErrorMessage="1" promptTitle="Muestras" prompt="Por defecto las muestras NO SE CONSERVAN después de la medida._x000a__x000a_Si quiere recuperar sus muestras, debe indicarlo aquí. Solo se guardarán durante dos meses desde la fecha de entrega de resultados._x000a__x000a_¡Leer el aviso en la Hoja de Instrucciones!" sqref="G27" xr:uid="{00000000-0002-0000-0000-000008000000}">
      <formula1>L_SiNo</formula1>
    </dataValidation>
    <dataValidation allowBlank="1" showErrorMessage="1" promptTitle="Tamaño de paso 2th" prompt="Trabajando con detectores puntuales, este parámetro puede tomar cualquier valor dentro de un rango ámplio (0.001º-0.635º), pero los valores más fercuentes están entre 0.01º y 0.05º, dependiendo de la muestra, de la aplicación y de la óptica." sqref="C69:C71 C75" xr:uid="{00000000-0002-0000-0000-000009000000}"/>
    <dataValidation allowBlank="1" showErrorMessage="1" promptTitle="Tiempo por paso" prompt="Depende de la aplicación, pero suelen ser valores comprendidos entre 0.5 y 5 segundos." sqref="F69:F71 C77 F75 D83:D85 C86 B79:B82" xr:uid="{00000000-0002-0000-0000-00000A000000}"/>
    <dataValidation type="list" allowBlank="1" showInputMessage="1" showErrorMessage="1" sqref="H22" xr:uid="{62C1D316-6184-D14B-A406-141110381E2C}">
      <formula1>L_TipoCentro</formula1>
    </dataValidation>
    <dataValidation type="list" allowBlank="1" showInputMessage="1" showErrorMessage="1" sqref="D56:D59 D61" xr:uid="{00000000-0002-0000-0000-000006000000}">
      <formula1>$N$3:$N$5</formula1>
    </dataValidation>
    <dataValidation type="list" allowBlank="1" showInputMessage="1" showErrorMessage="1" promptTitle="Seguridad" prompt="El usuario debe proporcionar toda la información relativa a la seguridad en la manipulación de sus muestras." sqref="D47:D49" xr:uid="{00000000-0002-0000-0000-000007000000}">
      <formula1>$N$3:$N$5</formula1>
    </dataValidation>
    <dataValidation type="list" allowBlank="1" showInputMessage="1" showErrorMessage="1" sqref="C67:D67" xr:uid="{FEC5747A-52E7-7345-924B-D2EBEAAED3D9}">
      <formula1>Radiación</formula1>
    </dataValidation>
  </dataValidations>
  <hyperlinks>
    <hyperlink ref="F9" r:id="rId1" xr:uid="{00000000-0004-0000-0000-000007000000}"/>
    <hyperlink ref="F9:G9" r:id="rId2" display="ematesanz@ucm.es" xr:uid="{00000000-0004-0000-0000-000008000000}"/>
    <hyperlink ref="A12" r:id="rId3" xr:uid="{17B6E0D2-9312-D74D-874A-2FCB54E53CD9}"/>
    <hyperlink ref="D64" location="NotasMedida" display="Ver notas a las condiciones de medida" xr:uid="{78EA52EE-9CCB-2D40-AE42-26D793706535}"/>
  </hyperlinks>
  <pageMargins left="0.55138888888888893" right="0.19652777777777777" top="0.39374999999999999" bottom="0.74930555555555556" header="0.51180555555555551" footer="0.39374999999999999"/>
  <pageSetup paperSize="9" scale="81" firstPageNumber="0" fitToHeight="5" orientation="portrait" horizontalDpi="300" verticalDpi="300"/>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6"/>
  <sheetViews>
    <sheetView zoomScale="150" zoomScaleNormal="150" workbookViewId="0">
      <selection activeCell="D32" sqref="D32:E32"/>
    </sheetView>
  </sheetViews>
  <sheetFormatPr baseColWidth="10" defaultRowHeight="13" x14ac:dyDescent="0.15"/>
  <cols>
    <col min="1" max="1" width="12.6640625" customWidth="1"/>
    <col min="10" max="11" width="10.83203125" hidden="1" customWidth="1"/>
    <col min="12" max="12" width="10.83203125" customWidth="1"/>
  </cols>
  <sheetData>
    <row r="1" spans="1:8" ht="16" x14ac:dyDescent="0.2">
      <c r="A1" s="1"/>
      <c r="B1" s="4" t="s">
        <v>58</v>
      </c>
      <c r="C1" s="1"/>
      <c r="D1" s="1"/>
      <c r="E1" s="1"/>
      <c r="F1" s="1"/>
      <c r="G1" s="1"/>
      <c r="H1" s="1"/>
    </row>
    <row r="2" spans="1:8" ht="16" x14ac:dyDescent="0.2">
      <c r="A2" s="1"/>
      <c r="B2" s="3" t="s">
        <v>59</v>
      </c>
      <c r="C2" s="1"/>
      <c r="D2" s="1"/>
      <c r="E2" s="1"/>
      <c r="F2" s="1"/>
      <c r="G2" s="1"/>
      <c r="H2" s="1"/>
    </row>
    <row r="3" spans="1:8" ht="16" x14ac:dyDescent="0.2">
      <c r="A3" s="3"/>
      <c r="B3" s="31" t="s">
        <v>60</v>
      </c>
      <c r="C3" s="3"/>
      <c r="D3" s="3"/>
      <c r="E3" s="3"/>
      <c r="F3" s="3"/>
      <c r="G3" s="3"/>
      <c r="H3" s="3"/>
    </row>
    <row r="4" spans="1:8" ht="16" x14ac:dyDescent="0.2">
      <c r="A4" s="3"/>
      <c r="B4" s="1" t="s">
        <v>0</v>
      </c>
      <c r="C4" s="3"/>
      <c r="D4" s="3"/>
      <c r="E4" s="43"/>
      <c r="F4" s="3"/>
      <c r="G4" s="3"/>
      <c r="H4" s="3"/>
    </row>
    <row r="5" spans="1:8" ht="16" x14ac:dyDescent="0.2">
      <c r="A5" s="4"/>
      <c r="B5" s="1"/>
      <c r="C5" s="1"/>
      <c r="D5" s="1"/>
      <c r="E5" s="1"/>
      <c r="F5" s="1"/>
      <c r="G5" s="1"/>
      <c r="H5" s="1"/>
    </row>
    <row r="6" spans="1:8" ht="16" x14ac:dyDescent="0.2">
      <c r="A6" s="4"/>
      <c r="B6" s="1"/>
      <c r="C6" s="1"/>
      <c r="D6" s="1"/>
      <c r="E6" s="1"/>
      <c r="F6" s="1"/>
      <c r="G6" s="1"/>
      <c r="H6" s="1"/>
    </row>
    <row r="7" spans="1:8" x14ac:dyDescent="0.15">
      <c r="A7" s="46" t="s">
        <v>73</v>
      </c>
      <c r="B7" s="168" t="str">
        <f>'Condiciones de medida'!B6</f>
        <v>UDRX_31_02 Transmisión en capilar</v>
      </c>
      <c r="C7" s="168"/>
      <c r="D7" s="168"/>
      <c r="E7" s="168"/>
      <c r="F7" s="168"/>
      <c r="G7" s="168"/>
      <c r="H7" s="168"/>
    </row>
    <row r="8" spans="1:8" x14ac:dyDescent="0.15">
      <c r="A8" s="46" t="s">
        <v>72</v>
      </c>
      <c r="B8" s="169" t="str">
        <f>'Condiciones de medida'!B7</f>
        <v>Difracción de rayos x de polvo por transmisión en capilar con radiación Cu Ka1 / Cu Ka1+2 / Mo Ka1+2</v>
      </c>
      <c r="C8" s="169"/>
      <c r="D8" s="169"/>
      <c r="E8" s="169"/>
      <c r="F8" s="169"/>
      <c r="G8" s="169"/>
      <c r="H8" s="169"/>
    </row>
    <row r="9" spans="1:8" ht="14" x14ac:dyDescent="0.15">
      <c r="A9" s="46" t="s">
        <v>74</v>
      </c>
      <c r="B9" s="170" t="str">
        <f>'Condiciones de medida'!B8</f>
        <v>EQ 0434520 31 17: Empyrean Alpha1</v>
      </c>
      <c r="C9" s="170"/>
      <c r="D9" s="170"/>
      <c r="E9" s="170"/>
      <c r="F9" s="170"/>
      <c r="G9" s="170"/>
      <c r="H9" s="170"/>
    </row>
    <row r="11" spans="1:8" ht="16" x14ac:dyDescent="0.15">
      <c r="A11" s="46" t="s">
        <v>92</v>
      </c>
      <c r="B11" s="151">
        <f>'Condiciones de medida'!I16</f>
        <v>0</v>
      </c>
      <c r="C11" s="151"/>
    </row>
    <row r="12" spans="1:8" x14ac:dyDescent="0.15">
      <c r="A12" s="46" t="s">
        <v>1</v>
      </c>
      <c r="B12" s="152">
        <f>'Condiciones de medida'!I17</f>
        <v>0</v>
      </c>
      <c r="C12" s="152"/>
    </row>
    <row r="14" spans="1:8" x14ac:dyDescent="0.15">
      <c r="A14" s="46" t="s">
        <v>93</v>
      </c>
      <c r="B14" s="153" t="str">
        <f>'Condiciones de medida'!C9</f>
        <v>Emilio Matesanz</v>
      </c>
      <c r="C14" s="153"/>
    </row>
    <row r="15" spans="1:8" x14ac:dyDescent="0.15">
      <c r="A15" s="46" t="s">
        <v>4</v>
      </c>
      <c r="B15" s="153" t="str">
        <f>'Condiciones de medida'!F9</f>
        <v>ematesanz@ucm.es</v>
      </c>
      <c r="C15" s="153"/>
      <c r="D15" s="46" t="s">
        <v>5</v>
      </c>
      <c r="E15" s="83" t="s">
        <v>82</v>
      </c>
      <c r="F15" s="78"/>
    </row>
    <row r="17" spans="1:10" x14ac:dyDescent="0.15">
      <c r="A17" s="46" t="s">
        <v>48</v>
      </c>
      <c r="B17" s="156" t="str">
        <f>IF('Condiciones de medida'!B20="","",'Condiciones de medida'!B20)</f>
        <v/>
      </c>
      <c r="C17" s="157"/>
      <c r="D17" s="157"/>
      <c r="E17" s="157"/>
      <c r="F17" s="157"/>
    </row>
    <row r="18" spans="1:10" x14ac:dyDescent="0.15">
      <c r="A18" s="46" t="s">
        <v>4</v>
      </c>
      <c r="B18" s="153" t="str">
        <f>IF('Condiciones de medida'!B21="","",'Condiciones de medida'!B21)</f>
        <v/>
      </c>
      <c r="C18" s="124"/>
      <c r="D18" s="124"/>
      <c r="E18" s="124"/>
      <c r="F18" s="124"/>
    </row>
    <row r="19" spans="1:10" x14ac:dyDescent="0.15">
      <c r="A19" s="46" t="s">
        <v>5</v>
      </c>
      <c r="B19" s="153" t="str">
        <f>IF('Condiciones de medida'!G21="","",'Condiciones de medida'!G21)</f>
        <v/>
      </c>
      <c r="C19" s="153"/>
      <c r="D19" s="78"/>
      <c r="E19" s="78"/>
      <c r="F19" s="78"/>
    </row>
    <row r="20" spans="1:10" x14ac:dyDescent="0.15">
      <c r="A20" s="46" t="s">
        <v>6</v>
      </c>
      <c r="B20" s="153" t="str">
        <f>IF('Condiciones de medida'!B22="","",'Condiciones de medida'!B22)</f>
        <v/>
      </c>
      <c r="C20" s="124"/>
      <c r="D20" s="124"/>
      <c r="E20" s="124"/>
      <c r="F20" s="124"/>
    </row>
    <row r="21" spans="1:10" x14ac:dyDescent="0.15">
      <c r="A21" s="46" t="s">
        <v>83</v>
      </c>
      <c r="B21" s="86" t="str">
        <f>IF('Condiciones de medida'!H22="","",'Condiciones de medida'!H22)</f>
        <v>?</v>
      </c>
      <c r="C21" s="78"/>
      <c r="D21" s="78"/>
      <c r="E21" s="78"/>
      <c r="F21" s="78"/>
    </row>
    <row r="22" spans="1:10" x14ac:dyDescent="0.15">
      <c r="A22" s="46" t="s">
        <v>94</v>
      </c>
      <c r="B22" s="153" t="str">
        <f>IF('Condiciones de medida'!B23="","",'Condiciones de medida'!B23)</f>
        <v/>
      </c>
      <c r="C22" s="124"/>
      <c r="D22" s="124"/>
      <c r="E22" s="124"/>
      <c r="F22" s="124"/>
    </row>
    <row r="23" spans="1:10" x14ac:dyDescent="0.15">
      <c r="A23" s="46" t="s">
        <v>95</v>
      </c>
      <c r="B23" s="156" t="str">
        <f>IF('Condiciones de medida'!C24="","",'Condiciones de medida'!C24)</f>
        <v/>
      </c>
      <c r="C23" s="157"/>
      <c r="D23" s="157"/>
      <c r="E23" s="157"/>
      <c r="F23" s="157"/>
    </row>
    <row r="24" spans="1:10" x14ac:dyDescent="0.15">
      <c r="C24" s="46"/>
      <c r="D24" s="95"/>
      <c r="E24" s="85"/>
      <c r="F24" s="85"/>
      <c r="G24" s="85"/>
      <c r="H24" s="85"/>
    </row>
    <row r="25" spans="1:10" x14ac:dyDescent="0.15">
      <c r="A25" s="51" t="s">
        <v>57</v>
      </c>
    </row>
    <row r="26" spans="1:10" ht="74" customHeight="1" x14ac:dyDescent="0.15">
      <c r="A26" s="162"/>
      <c r="B26" s="163"/>
      <c r="C26" s="163"/>
      <c r="D26" s="163"/>
      <c r="E26" s="163"/>
      <c r="F26" s="163"/>
      <c r="G26" s="163"/>
      <c r="H26" s="164"/>
    </row>
    <row r="27" spans="1:10" x14ac:dyDescent="0.15">
      <c r="A27" s="11"/>
      <c r="B27" s="11"/>
      <c r="C27" s="11"/>
      <c r="D27" s="11"/>
      <c r="E27" s="11"/>
      <c r="F27" s="11"/>
      <c r="G27" s="11"/>
      <c r="H27" s="11"/>
    </row>
    <row r="28" spans="1:10" x14ac:dyDescent="0.15">
      <c r="C28" s="46"/>
      <c r="D28" s="95"/>
      <c r="E28" s="85"/>
      <c r="F28" s="85"/>
      <c r="G28" s="85"/>
      <c r="H28" s="85"/>
    </row>
    <row r="29" spans="1:10" x14ac:dyDescent="0.15">
      <c r="C29" s="46" t="s">
        <v>49</v>
      </c>
      <c r="D29" s="47">
        <f>'Condiciones de medida'!C28</f>
        <v>0</v>
      </c>
      <c r="F29" t="s">
        <v>53</v>
      </c>
      <c r="G29" s="47" t="str">
        <f>'Condiciones de medida'!G27</f>
        <v>?</v>
      </c>
    </row>
    <row r="31" spans="1:10" ht="12" customHeight="1" x14ac:dyDescent="0.15">
      <c r="A31" s="84" t="s">
        <v>17</v>
      </c>
      <c r="B31" s="154" t="s">
        <v>16</v>
      </c>
      <c r="C31" s="154"/>
      <c r="D31" s="159" t="s">
        <v>50</v>
      </c>
      <c r="E31" s="159"/>
      <c r="F31" s="158" t="s">
        <v>51</v>
      </c>
      <c r="G31" s="158"/>
      <c r="H31" s="158"/>
      <c r="J31" s="49" t="s">
        <v>52</v>
      </c>
    </row>
    <row r="32" spans="1:10" x14ac:dyDescent="0.15">
      <c r="A32" s="52" t="str">
        <f>IF('Condiciones de medida'!A30="","",'Condiciones de medida'!A30)</f>
        <v/>
      </c>
      <c r="B32" s="155" t="str">
        <f>IF(A32="","",'Condiciones de medida'!B30)</f>
        <v/>
      </c>
      <c r="C32" s="155"/>
      <c r="D32" s="161"/>
      <c r="E32" s="161"/>
      <c r="F32" s="160"/>
      <c r="G32" s="160"/>
      <c r="H32" s="160"/>
      <c r="J32" t="s">
        <v>115</v>
      </c>
    </row>
    <row r="33" spans="1:11" x14ac:dyDescent="0.15">
      <c r="A33" s="52" t="str">
        <f>IF('Condiciones de medida'!A31="","",'Condiciones de medida'!A31)</f>
        <v/>
      </c>
      <c r="B33" s="155" t="str">
        <f>IF(A33="","",'Condiciones de medida'!B31)</f>
        <v/>
      </c>
      <c r="C33" s="155"/>
      <c r="D33" s="161"/>
      <c r="E33" s="161"/>
      <c r="F33" s="160"/>
      <c r="G33" s="160"/>
      <c r="H33" s="160"/>
      <c r="J33" t="s">
        <v>116</v>
      </c>
    </row>
    <row r="34" spans="1:11" x14ac:dyDescent="0.15">
      <c r="A34" s="52" t="str">
        <f>IF('Condiciones de medida'!A32="","",'Condiciones de medida'!A32)</f>
        <v/>
      </c>
      <c r="B34" s="155" t="str">
        <f>IF(A34="","",'Condiciones de medida'!B32)</f>
        <v/>
      </c>
      <c r="C34" s="155"/>
      <c r="D34" s="161"/>
      <c r="E34" s="161"/>
      <c r="F34" s="160"/>
      <c r="G34" s="160"/>
      <c r="H34" s="160"/>
      <c r="J34" t="s">
        <v>117</v>
      </c>
    </row>
    <row r="35" spans="1:11" x14ac:dyDescent="0.15">
      <c r="A35" s="52" t="str">
        <f>IF('Condiciones de medida'!A33="","",'Condiciones de medida'!A33)</f>
        <v/>
      </c>
      <c r="B35" s="155" t="str">
        <f>IF(A35="","",'Condiciones de medida'!B33)</f>
        <v/>
      </c>
      <c r="C35" s="155"/>
      <c r="D35" s="161"/>
      <c r="E35" s="161"/>
      <c r="F35" s="160"/>
      <c r="G35" s="160"/>
      <c r="H35" s="160"/>
      <c r="J35" t="s">
        <v>118</v>
      </c>
    </row>
    <row r="36" spans="1:11" x14ac:dyDescent="0.15">
      <c r="A36" s="52" t="str">
        <f>IF('Condiciones de medida'!A34="","",'Condiciones de medida'!A34)</f>
        <v/>
      </c>
      <c r="B36" s="155" t="str">
        <f>IF(A36="","",'Condiciones de medida'!B34)</f>
        <v/>
      </c>
      <c r="C36" s="155"/>
      <c r="D36" s="161"/>
      <c r="E36" s="161"/>
      <c r="F36" s="160"/>
      <c r="G36" s="160"/>
      <c r="H36" s="160"/>
      <c r="J36" t="s">
        <v>119</v>
      </c>
    </row>
    <row r="37" spans="1:11" x14ac:dyDescent="0.15">
      <c r="A37" s="52" t="str">
        <f>IF('Condiciones de medida'!A35="","",'Condiciones de medida'!A35)</f>
        <v/>
      </c>
      <c r="B37" s="155" t="str">
        <f>IF(A37="","",'Condiciones de medida'!B35)</f>
        <v/>
      </c>
      <c r="C37" s="155"/>
      <c r="D37" s="161"/>
      <c r="E37" s="161"/>
      <c r="F37" s="160"/>
      <c r="G37" s="160"/>
      <c r="H37" s="160"/>
      <c r="J37" t="s">
        <v>120</v>
      </c>
    </row>
    <row r="38" spans="1:11" x14ac:dyDescent="0.15">
      <c r="A38" s="52" t="str">
        <f>IF('Condiciones de medida'!A36="","",'Condiciones de medida'!A36)</f>
        <v/>
      </c>
      <c r="B38" s="155" t="str">
        <f>IF(A38="","",'Condiciones de medida'!B36)</f>
        <v/>
      </c>
      <c r="C38" s="155"/>
      <c r="D38" s="161"/>
      <c r="E38" s="161"/>
      <c r="F38" s="160"/>
      <c r="G38" s="160"/>
      <c r="H38" s="160"/>
      <c r="J38" t="s">
        <v>96</v>
      </c>
    </row>
    <row r="39" spans="1:11" x14ac:dyDescent="0.15">
      <c r="A39" s="52" t="str">
        <f>IF('Condiciones de medida'!A37="","",'Condiciones de medida'!A37)</f>
        <v/>
      </c>
      <c r="B39" s="155" t="str">
        <f>IF(A39="","",'Condiciones de medida'!B37)</f>
        <v/>
      </c>
      <c r="C39" s="155"/>
      <c r="D39" s="161"/>
      <c r="E39" s="161"/>
      <c r="F39" s="160"/>
      <c r="G39" s="160"/>
      <c r="H39" s="160"/>
      <c r="J39" s="50" t="s">
        <v>97</v>
      </c>
    </row>
    <row r="40" spans="1:11" x14ac:dyDescent="0.15">
      <c r="A40" s="52" t="str">
        <f>IF('Condiciones de medida'!A38="","",'Condiciones de medida'!A38)</f>
        <v/>
      </c>
      <c r="B40" s="155" t="str">
        <f>IF(A40="","",'Condiciones de medida'!B38)</f>
        <v/>
      </c>
      <c r="C40" s="155"/>
      <c r="D40" s="161"/>
      <c r="E40" s="161"/>
      <c r="F40" s="160"/>
      <c r="G40" s="160"/>
      <c r="H40" s="160"/>
      <c r="K40" s="96"/>
    </row>
    <row r="41" spans="1:11" x14ac:dyDescent="0.15">
      <c r="A41" s="52" t="str">
        <f>IF('Condiciones de medida'!A39="","",'Condiciones de medida'!A39)</f>
        <v/>
      </c>
      <c r="B41" s="155" t="str">
        <f>IF(A41="","",'Condiciones de medida'!B39)</f>
        <v/>
      </c>
      <c r="C41" s="155"/>
      <c r="D41" s="161"/>
      <c r="E41" s="161"/>
      <c r="F41" s="160"/>
      <c r="G41" s="160"/>
      <c r="H41" s="160"/>
    </row>
    <row r="42" spans="1:11" x14ac:dyDescent="0.15">
      <c r="A42" s="52" t="str">
        <f>IF('Condiciones de medida'!D30="","",'Condiciones de medida'!D30)</f>
        <v/>
      </c>
      <c r="B42" s="155" t="str">
        <f>IF(A42="","",'Condiciones de medida'!E30)</f>
        <v/>
      </c>
      <c r="C42" s="155"/>
      <c r="D42" s="161"/>
      <c r="E42" s="161"/>
      <c r="F42" s="160"/>
      <c r="G42" s="160"/>
      <c r="H42" s="160"/>
    </row>
    <row r="43" spans="1:11" x14ac:dyDescent="0.15">
      <c r="A43" s="52" t="str">
        <f>IF('Condiciones de medida'!D31="","",'Condiciones de medida'!D31)</f>
        <v/>
      </c>
      <c r="B43" s="155" t="str">
        <f>IF(A43="","",'Condiciones de medida'!E31)</f>
        <v/>
      </c>
      <c r="C43" s="155"/>
      <c r="D43" s="161"/>
      <c r="E43" s="161"/>
      <c r="F43" s="160"/>
      <c r="G43" s="160"/>
      <c r="H43" s="160"/>
    </row>
    <row r="44" spans="1:11" x14ac:dyDescent="0.15">
      <c r="A44" s="52" t="str">
        <f>IF('Condiciones de medida'!D32="","",'Condiciones de medida'!D32)</f>
        <v/>
      </c>
      <c r="B44" s="155" t="str">
        <f>IF(A44="","",'Condiciones de medida'!E32)</f>
        <v/>
      </c>
      <c r="C44" s="155"/>
      <c r="D44" s="161"/>
      <c r="E44" s="161"/>
      <c r="F44" s="160"/>
      <c r="G44" s="160"/>
      <c r="H44" s="160"/>
    </row>
    <row r="45" spans="1:11" x14ac:dyDescent="0.15">
      <c r="A45" s="52" t="str">
        <f>IF('Condiciones de medida'!D33="","",'Condiciones de medida'!D33)</f>
        <v/>
      </c>
      <c r="B45" s="155" t="str">
        <f>IF(A45="","",'Condiciones de medida'!E33)</f>
        <v/>
      </c>
      <c r="C45" s="155"/>
      <c r="D45" s="161"/>
      <c r="E45" s="161"/>
      <c r="F45" s="160"/>
      <c r="G45" s="160"/>
      <c r="H45" s="160"/>
    </row>
    <row r="46" spans="1:11" x14ac:dyDescent="0.15">
      <c r="A46" s="52" t="str">
        <f>IF('Condiciones de medida'!D34="","",'Condiciones de medida'!D34)</f>
        <v/>
      </c>
      <c r="B46" s="155" t="str">
        <f>IF(A46="","",'Condiciones de medida'!E34)</f>
        <v/>
      </c>
      <c r="C46" s="155"/>
      <c r="D46" s="161"/>
      <c r="E46" s="161"/>
      <c r="F46" s="160"/>
      <c r="G46" s="160"/>
      <c r="H46" s="160"/>
    </row>
    <row r="47" spans="1:11" x14ac:dyDescent="0.15">
      <c r="A47" s="52" t="str">
        <f>IF('Condiciones de medida'!D35="","",'Condiciones de medida'!D35)</f>
        <v/>
      </c>
      <c r="B47" s="155" t="str">
        <f>IF(A47="","",'Condiciones de medida'!E35)</f>
        <v/>
      </c>
      <c r="C47" s="155"/>
      <c r="D47" s="161"/>
      <c r="E47" s="161"/>
      <c r="F47" s="160"/>
      <c r="G47" s="160"/>
      <c r="H47" s="160"/>
    </row>
    <row r="48" spans="1:11" x14ac:dyDescent="0.15">
      <c r="A48" s="52" t="str">
        <f>IF('Condiciones de medida'!D36="","",'Condiciones de medida'!D36)</f>
        <v/>
      </c>
      <c r="B48" s="155" t="str">
        <f>IF(A48="","",'Condiciones de medida'!E36)</f>
        <v/>
      </c>
      <c r="C48" s="155"/>
      <c r="D48" s="161"/>
      <c r="E48" s="161"/>
      <c r="F48" s="160"/>
      <c r="G48" s="160"/>
      <c r="H48" s="160"/>
    </row>
    <row r="49" spans="1:8" x14ac:dyDescent="0.15">
      <c r="A49" s="52" t="str">
        <f>IF('Condiciones de medida'!D37="","",'Condiciones de medida'!D37)</f>
        <v/>
      </c>
      <c r="B49" s="155" t="str">
        <f>IF(A49="","",'Condiciones de medida'!E37)</f>
        <v/>
      </c>
      <c r="C49" s="155"/>
      <c r="D49" s="161"/>
      <c r="E49" s="161"/>
      <c r="F49" s="160"/>
      <c r="G49" s="160"/>
      <c r="H49" s="160"/>
    </row>
    <row r="50" spans="1:8" x14ac:dyDescent="0.15">
      <c r="A50" s="52" t="str">
        <f>IF('Condiciones de medida'!D38="","",'Condiciones de medida'!D38)</f>
        <v/>
      </c>
      <c r="B50" s="155" t="str">
        <f>IF(A50="","",'Condiciones de medida'!E38)</f>
        <v/>
      </c>
      <c r="C50" s="155"/>
      <c r="D50" s="161"/>
      <c r="E50" s="161"/>
      <c r="F50" s="160"/>
      <c r="G50" s="160"/>
      <c r="H50" s="160"/>
    </row>
    <row r="51" spans="1:8" x14ac:dyDescent="0.15">
      <c r="A51" s="52" t="str">
        <f>IF('Condiciones de medida'!D39="","",'Condiciones de medida'!D39)</f>
        <v/>
      </c>
      <c r="B51" s="155" t="str">
        <f>IF(A51="","",'Condiciones de medida'!E39)</f>
        <v/>
      </c>
      <c r="C51" s="155"/>
      <c r="D51" s="161"/>
      <c r="E51" s="161"/>
      <c r="F51" s="160"/>
      <c r="G51" s="160"/>
      <c r="H51" s="160"/>
    </row>
    <row r="52" spans="1:8" x14ac:dyDescent="0.15">
      <c r="A52" s="52" t="str">
        <f>IF('Condiciones de medida'!G30="","",'Condiciones de medida'!G30)</f>
        <v/>
      </c>
      <c r="B52" s="155" t="str">
        <f>IF(A52="","",'Condiciones de medida'!H30)</f>
        <v/>
      </c>
      <c r="C52" s="155"/>
      <c r="D52" s="161"/>
      <c r="E52" s="161"/>
      <c r="F52" s="160"/>
      <c r="G52" s="160"/>
      <c r="H52" s="160"/>
    </row>
    <row r="53" spans="1:8" x14ac:dyDescent="0.15">
      <c r="A53" s="52" t="str">
        <f>IF('Condiciones de medida'!G31="","",'Condiciones de medida'!G31)</f>
        <v/>
      </c>
      <c r="B53" s="155" t="str">
        <f>IF(A53="","",'Condiciones de medida'!H31)</f>
        <v/>
      </c>
      <c r="C53" s="155"/>
      <c r="D53" s="161"/>
      <c r="E53" s="161"/>
      <c r="F53" s="160"/>
      <c r="G53" s="160"/>
      <c r="H53" s="160"/>
    </row>
    <row r="54" spans="1:8" x14ac:dyDescent="0.15">
      <c r="A54" s="52" t="str">
        <f>IF('Condiciones de medida'!G32="","",'Condiciones de medida'!G32)</f>
        <v/>
      </c>
      <c r="B54" s="155" t="str">
        <f>IF(A54="","",'Condiciones de medida'!H32)</f>
        <v/>
      </c>
      <c r="C54" s="155"/>
      <c r="D54" s="161"/>
      <c r="E54" s="161"/>
      <c r="F54" s="160"/>
      <c r="G54" s="160"/>
      <c r="H54" s="160"/>
    </row>
    <row r="55" spans="1:8" x14ac:dyDescent="0.15">
      <c r="A55" s="52" t="str">
        <f>IF('Condiciones de medida'!G33="","",'Condiciones de medida'!G33)</f>
        <v/>
      </c>
      <c r="B55" s="155" t="str">
        <f>IF(A55="","",'Condiciones de medida'!H33)</f>
        <v/>
      </c>
      <c r="C55" s="155"/>
      <c r="D55" s="161"/>
      <c r="E55" s="161"/>
      <c r="F55" s="160"/>
      <c r="G55" s="160"/>
      <c r="H55" s="160"/>
    </row>
    <row r="56" spans="1:8" x14ac:dyDescent="0.15">
      <c r="A56" s="52" t="str">
        <f>IF('Condiciones de medida'!G34="","",'Condiciones de medida'!G34)</f>
        <v/>
      </c>
      <c r="B56" s="155" t="str">
        <f>IF(A56="","",'Condiciones de medida'!H34)</f>
        <v/>
      </c>
      <c r="C56" s="155"/>
      <c r="D56" s="161"/>
      <c r="E56" s="161"/>
      <c r="F56" s="160"/>
      <c r="G56" s="160"/>
      <c r="H56" s="160"/>
    </row>
    <row r="57" spans="1:8" x14ac:dyDescent="0.15">
      <c r="A57" s="52" t="str">
        <f>IF('Condiciones de medida'!G35="","",'Condiciones de medida'!G35)</f>
        <v/>
      </c>
      <c r="B57" s="155" t="str">
        <f>IF(A57="","",'Condiciones de medida'!H35)</f>
        <v/>
      </c>
      <c r="C57" s="155"/>
      <c r="D57" s="161"/>
      <c r="E57" s="161"/>
      <c r="F57" s="160"/>
      <c r="G57" s="160"/>
      <c r="H57" s="160"/>
    </row>
    <row r="58" spans="1:8" x14ac:dyDescent="0.15">
      <c r="A58" s="52" t="str">
        <f>IF('Condiciones de medida'!G36="","",'Condiciones de medida'!G36)</f>
        <v/>
      </c>
      <c r="B58" s="155" t="str">
        <f>IF(A58="","",'Condiciones de medida'!H36)</f>
        <v/>
      </c>
      <c r="C58" s="155"/>
      <c r="D58" s="161"/>
      <c r="E58" s="161"/>
      <c r="F58" s="160"/>
      <c r="G58" s="160"/>
      <c r="H58" s="160"/>
    </row>
    <row r="59" spans="1:8" x14ac:dyDescent="0.15">
      <c r="A59" s="52" t="str">
        <f>IF('Condiciones de medida'!G37="","",'Condiciones de medida'!G37)</f>
        <v/>
      </c>
      <c r="B59" s="155" t="str">
        <f>IF(A59="","",'Condiciones de medida'!H37)</f>
        <v/>
      </c>
      <c r="C59" s="155"/>
      <c r="D59" s="161"/>
      <c r="E59" s="161"/>
      <c r="F59" s="160"/>
      <c r="G59" s="160"/>
      <c r="H59" s="160"/>
    </row>
    <row r="60" spans="1:8" x14ac:dyDescent="0.15">
      <c r="A60" s="52" t="str">
        <f>IF('Condiciones de medida'!G38="","",'Condiciones de medida'!G38)</f>
        <v/>
      </c>
      <c r="B60" s="155" t="str">
        <f>IF(A60="","",'Condiciones de medida'!H38)</f>
        <v/>
      </c>
      <c r="C60" s="155"/>
      <c r="D60" s="161"/>
      <c r="E60" s="161"/>
      <c r="F60" s="160"/>
      <c r="G60" s="160"/>
      <c r="H60" s="160"/>
    </row>
    <row r="61" spans="1:8" x14ac:dyDescent="0.15">
      <c r="A61" s="52" t="str">
        <f>IF('Condiciones de medida'!G39="","",'Condiciones de medida'!G39)</f>
        <v/>
      </c>
      <c r="B61" s="155" t="str">
        <f>IF(A61="","",'Condiciones de medida'!H39)</f>
        <v/>
      </c>
      <c r="C61" s="155"/>
      <c r="D61" s="161"/>
      <c r="E61" s="161"/>
      <c r="F61" s="160"/>
      <c r="G61" s="160"/>
      <c r="H61" s="160"/>
    </row>
    <row r="64" spans="1:8" x14ac:dyDescent="0.15">
      <c r="A64" s="49" t="s">
        <v>54</v>
      </c>
    </row>
    <row r="65" spans="1:8" x14ac:dyDescent="0.15">
      <c r="A65" s="49"/>
    </row>
    <row r="66" spans="1:8" x14ac:dyDescent="0.15">
      <c r="A66" s="50" t="s">
        <v>55</v>
      </c>
    </row>
    <row r="67" spans="1:8" ht="25.5" customHeight="1" x14ac:dyDescent="0.15">
      <c r="A67" s="165" t="str">
        <f>IF('Condiciones de medida'!B41="","",'Condiciones de medida'!B41)</f>
        <v/>
      </c>
      <c r="B67" s="165"/>
      <c r="C67" s="165"/>
      <c r="D67" s="165"/>
      <c r="E67" s="165"/>
      <c r="F67" s="165"/>
      <c r="G67" s="165"/>
      <c r="H67" s="165"/>
    </row>
    <row r="68" spans="1:8" x14ac:dyDescent="0.15">
      <c r="A68" s="50" t="s">
        <v>56</v>
      </c>
    </row>
    <row r="69" spans="1:8" x14ac:dyDescent="0.15">
      <c r="A69" s="165" t="str">
        <f>IF('Condiciones de medida'!A90="","",'Condiciones de medida'!A90)</f>
        <v/>
      </c>
      <c r="B69" s="165"/>
      <c r="C69" s="165"/>
      <c r="D69" s="165"/>
      <c r="E69" s="165"/>
      <c r="F69" s="165"/>
      <c r="G69" s="165"/>
      <c r="H69" s="165"/>
    </row>
    <row r="70" spans="1:8" x14ac:dyDescent="0.15">
      <c r="A70" s="165"/>
      <c r="B70" s="165"/>
      <c r="C70" s="165"/>
      <c r="D70" s="165"/>
      <c r="E70" s="165"/>
      <c r="F70" s="165"/>
      <c r="G70" s="165"/>
      <c r="H70" s="165"/>
    </row>
    <row r="71" spans="1:8" x14ac:dyDescent="0.15">
      <c r="A71" s="165"/>
      <c r="B71" s="165"/>
      <c r="C71" s="165"/>
      <c r="D71" s="165"/>
      <c r="E71" s="165"/>
      <c r="F71" s="165"/>
      <c r="G71" s="165"/>
      <c r="H71" s="165"/>
    </row>
    <row r="72" spans="1:8" x14ac:dyDescent="0.15">
      <c r="A72" s="165"/>
      <c r="B72" s="165"/>
      <c r="C72" s="165"/>
      <c r="D72" s="165"/>
      <c r="E72" s="165"/>
      <c r="F72" s="165"/>
      <c r="G72" s="165"/>
      <c r="H72" s="165"/>
    </row>
    <row r="73" spans="1:8" x14ac:dyDescent="0.15">
      <c r="A73" s="165"/>
      <c r="B73" s="165"/>
      <c r="C73" s="165"/>
      <c r="D73" s="165"/>
      <c r="E73" s="165"/>
      <c r="F73" s="165"/>
      <c r="G73" s="165"/>
      <c r="H73" s="165"/>
    </row>
    <row r="74" spans="1:8" x14ac:dyDescent="0.15">
      <c r="A74" s="165"/>
      <c r="B74" s="165"/>
      <c r="C74" s="165"/>
      <c r="D74" s="165"/>
      <c r="E74" s="165"/>
      <c r="F74" s="165"/>
      <c r="G74" s="165"/>
      <c r="H74" s="165"/>
    </row>
    <row r="75" spans="1:8" x14ac:dyDescent="0.15">
      <c r="A75" s="165"/>
      <c r="B75" s="165"/>
      <c r="C75" s="165"/>
      <c r="D75" s="165"/>
      <c r="E75" s="165"/>
      <c r="F75" s="165"/>
      <c r="G75" s="165"/>
      <c r="H75" s="165"/>
    </row>
    <row r="76" spans="1:8" x14ac:dyDescent="0.15">
      <c r="A76" s="165"/>
      <c r="B76" s="165"/>
      <c r="C76" s="165"/>
      <c r="D76" s="165"/>
      <c r="E76" s="165"/>
      <c r="F76" s="165"/>
      <c r="G76" s="165"/>
      <c r="H76" s="165"/>
    </row>
    <row r="77" spans="1:8" x14ac:dyDescent="0.15">
      <c r="A77" s="165"/>
      <c r="B77" s="165"/>
      <c r="C77" s="165"/>
      <c r="D77" s="165"/>
      <c r="E77" s="165"/>
      <c r="F77" s="165"/>
      <c r="G77" s="165"/>
      <c r="H77" s="165"/>
    </row>
    <row r="79" spans="1:8" x14ac:dyDescent="0.15">
      <c r="A79" t="s">
        <v>100</v>
      </c>
      <c r="C79" s="98" t="str">
        <f>'Condiciones de medida'!D61</f>
        <v>?</v>
      </c>
    </row>
    <row r="83" spans="1:8" ht="16" customHeight="1" x14ac:dyDescent="0.15">
      <c r="A83" s="166" t="s">
        <v>112</v>
      </c>
      <c r="B83" s="166"/>
      <c r="C83" s="166"/>
      <c r="D83" s="166"/>
      <c r="E83" s="166"/>
      <c r="F83" s="166"/>
      <c r="G83" s="166"/>
      <c r="H83" s="166"/>
    </row>
    <row r="85" spans="1:8" x14ac:dyDescent="0.15">
      <c r="B85" s="12" t="s">
        <v>121</v>
      </c>
      <c r="C85" t="str">
        <f>'Condiciones de medida'!C67</f>
        <v>?</v>
      </c>
    </row>
    <row r="87" spans="1:8" x14ac:dyDescent="0.15">
      <c r="B87" s="99" t="str">
        <f>'Condiciones de medida'!B69</f>
        <v>2Th inicial=</v>
      </c>
      <c r="C87">
        <f>'Condiciones de medida'!C69</f>
        <v>0</v>
      </c>
      <c r="E87" s="46" t="str">
        <f>'Condiciones de medida'!E69</f>
        <v>2Th final=</v>
      </c>
      <c r="F87">
        <f>'Condiciones de medida'!F69</f>
        <v>0</v>
      </c>
    </row>
    <row r="88" spans="1:8" x14ac:dyDescent="0.15">
      <c r="B88" s="99"/>
      <c r="E88" s="46"/>
    </row>
    <row r="89" spans="1:8" x14ac:dyDescent="0.15">
      <c r="B89" s="46" t="str">
        <f>'Condiciones de medida'!B71</f>
        <v>Tamaño de paso=</v>
      </c>
      <c r="C89">
        <f>'Condiciones de medida'!C71</f>
        <v>0</v>
      </c>
      <c r="E89" s="46" t="str">
        <f>'Condiciones de medida'!E71</f>
        <v>Tiempo por paso=</v>
      </c>
      <c r="F89">
        <f>'Condiciones de medida'!F71</f>
        <v>0</v>
      </c>
      <c r="G89" t="str">
        <f>'Condiciones de medida'!G71</f>
        <v>segundos</v>
      </c>
    </row>
    <row r="91" spans="1:8" x14ac:dyDescent="0.15">
      <c r="B91" s="78" t="str">
        <f>'Condiciones de medida'!B73</f>
        <v>Alternativamente, definir (solo utilizar una de las dos posibilidades):</v>
      </c>
    </row>
    <row r="93" spans="1:8" x14ac:dyDescent="0.15">
      <c r="B93" s="46" t="str">
        <f>'Condiciones de medida'!B75</f>
        <v>Nº de pasos por FWHM=</v>
      </c>
      <c r="C93">
        <f>'Condiciones de medida'!C75</f>
        <v>0</v>
      </c>
      <c r="E93" s="46" t="str">
        <f>'Condiciones de medida'!E75</f>
        <v>Nº de cuentas en el máximo=</v>
      </c>
      <c r="F93">
        <f>'Condiciones de medida'!F75</f>
        <v>0</v>
      </c>
      <c r="G93" t="str">
        <f>'Condiciones de medida'!G75</f>
        <v>cuentas</v>
      </c>
    </row>
    <row r="95" spans="1:8" x14ac:dyDescent="0.15">
      <c r="B95" s="46" t="str">
        <f>'Condiciones de medida'!B77</f>
        <v>Tiempo total máximo=</v>
      </c>
      <c r="C95">
        <f>'Condiciones de medida'!C77</f>
        <v>0</v>
      </c>
      <c r="D95" t="str">
        <f>'Condiciones de medida'!D77</f>
        <v>horas</v>
      </c>
    </row>
    <row r="97" spans="1:8" x14ac:dyDescent="0.15">
      <c r="A97" s="78" t="str">
        <f>'Condiciones de medida'!A89</f>
        <v>Comentarios (composición…):</v>
      </c>
    </row>
    <row r="98" spans="1:8" x14ac:dyDescent="0.15">
      <c r="A98" s="167">
        <f>'Condiciones de medida'!A90</f>
        <v>0</v>
      </c>
      <c r="B98" s="167"/>
      <c r="C98" s="167"/>
      <c r="D98" s="167"/>
      <c r="E98" s="167"/>
      <c r="F98" s="167"/>
      <c r="G98" s="167"/>
      <c r="H98" s="167"/>
    </row>
    <row r="99" spans="1:8" x14ac:dyDescent="0.15">
      <c r="A99" s="167"/>
      <c r="B99" s="167"/>
      <c r="C99" s="167"/>
      <c r="D99" s="167"/>
      <c r="E99" s="167"/>
      <c r="F99" s="167"/>
      <c r="G99" s="167"/>
      <c r="H99" s="167"/>
    </row>
    <row r="100" spans="1:8" x14ac:dyDescent="0.15">
      <c r="A100" s="167"/>
      <c r="B100" s="167"/>
      <c r="C100" s="167"/>
      <c r="D100" s="167"/>
      <c r="E100" s="167"/>
      <c r="F100" s="167"/>
      <c r="G100" s="167"/>
      <c r="H100" s="167"/>
    </row>
    <row r="101" spans="1:8" x14ac:dyDescent="0.15">
      <c r="A101" s="167"/>
      <c r="B101" s="167"/>
      <c r="C101" s="167"/>
      <c r="D101" s="167"/>
      <c r="E101" s="167"/>
      <c r="F101" s="167"/>
      <c r="G101" s="167"/>
      <c r="H101" s="167"/>
    </row>
    <row r="102" spans="1:8" x14ac:dyDescent="0.15">
      <c r="A102" s="167"/>
      <c r="B102" s="167"/>
      <c r="C102" s="167"/>
      <c r="D102" s="167"/>
      <c r="E102" s="167"/>
      <c r="F102" s="167"/>
      <c r="G102" s="167"/>
      <c r="H102" s="167"/>
    </row>
    <row r="103" spans="1:8" x14ac:dyDescent="0.15">
      <c r="A103" s="167"/>
      <c r="B103" s="167"/>
      <c r="C103" s="167"/>
      <c r="D103" s="167"/>
      <c r="E103" s="167"/>
      <c r="F103" s="167"/>
      <c r="G103" s="167"/>
      <c r="H103" s="167"/>
    </row>
    <row r="104" spans="1:8" x14ac:dyDescent="0.15">
      <c r="A104" s="167"/>
      <c r="B104" s="167"/>
      <c r="C104" s="167"/>
      <c r="D104" s="167"/>
      <c r="E104" s="167"/>
      <c r="F104" s="167"/>
      <c r="G104" s="167"/>
      <c r="H104" s="167"/>
    </row>
    <row r="105" spans="1:8" x14ac:dyDescent="0.15">
      <c r="A105" s="167"/>
      <c r="B105" s="167"/>
      <c r="C105" s="167"/>
      <c r="D105" s="167"/>
      <c r="E105" s="167"/>
      <c r="F105" s="167"/>
      <c r="G105" s="167"/>
      <c r="H105" s="167"/>
    </row>
    <row r="106" spans="1:8" x14ac:dyDescent="0.15">
      <c r="A106" s="167"/>
      <c r="B106" s="167"/>
      <c r="C106" s="167"/>
      <c r="D106" s="167"/>
      <c r="E106" s="167"/>
      <c r="F106" s="167"/>
      <c r="G106" s="167"/>
      <c r="H106" s="167"/>
    </row>
  </sheetData>
  <sheetProtection algorithmName="SHA-512" hashValue="5pB6YmK+NGxd/5bsj8Kkf4zdwWgB9SACwbRdkm3mjqQ0ndokS46Pl234NB3uNSDjjbXCMpsA3nyDGHLXJnewcw==" saltValue="hBcQV/UAcu32owZfR+FmVg==" spinCount="100000" sheet="1" scenarios="1" selectLockedCells="1" selectUnlockedCells="1"/>
  <mergeCells count="111">
    <mergeCell ref="A83:H83"/>
    <mergeCell ref="A98:H106"/>
    <mergeCell ref="B7:H7"/>
    <mergeCell ref="B8:H8"/>
    <mergeCell ref="B9:H9"/>
    <mergeCell ref="B60:C60"/>
    <mergeCell ref="D60:E60"/>
    <mergeCell ref="F60:H60"/>
    <mergeCell ref="B61:C61"/>
    <mergeCell ref="D61:E61"/>
    <mergeCell ref="F61:H61"/>
    <mergeCell ref="B58:C58"/>
    <mergeCell ref="D58:E58"/>
    <mergeCell ref="F58:H58"/>
    <mergeCell ref="B59:C59"/>
    <mergeCell ref="D59:E59"/>
    <mergeCell ref="F59:H59"/>
    <mergeCell ref="B56:C56"/>
    <mergeCell ref="D56:E56"/>
    <mergeCell ref="F56:H56"/>
    <mergeCell ref="B57:C57"/>
    <mergeCell ref="D57:E57"/>
    <mergeCell ref="F57:H57"/>
    <mergeCell ref="B54:C54"/>
    <mergeCell ref="D54:E54"/>
    <mergeCell ref="F54:H54"/>
    <mergeCell ref="B55:C55"/>
    <mergeCell ref="D55:E55"/>
    <mergeCell ref="F55:H55"/>
    <mergeCell ref="B52:C52"/>
    <mergeCell ref="D52:E52"/>
    <mergeCell ref="F52:H52"/>
    <mergeCell ref="B53:C53"/>
    <mergeCell ref="D53:E53"/>
    <mergeCell ref="F53:H53"/>
    <mergeCell ref="F45:H45"/>
    <mergeCell ref="B50:C50"/>
    <mergeCell ref="D50:E50"/>
    <mergeCell ref="F50:H50"/>
    <mergeCell ref="B51:C51"/>
    <mergeCell ref="D51:E51"/>
    <mergeCell ref="F51:H51"/>
    <mergeCell ref="B48:C48"/>
    <mergeCell ref="D48:E48"/>
    <mergeCell ref="F48:H48"/>
    <mergeCell ref="B49:C49"/>
    <mergeCell ref="D49:E49"/>
    <mergeCell ref="F49:H49"/>
    <mergeCell ref="B42:C42"/>
    <mergeCell ref="D42:E42"/>
    <mergeCell ref="F42:H42"/>
    <mergeCell ref="B43:C43"/>
    <mergeCell ref="D43:E43"/>
    <mergeCell ref="F43:H43"/>
    <mergeCell ref="A67:H67"/>
    <mergeCell ref="A69:H77"/>
    <mergeCell ref="B40:C40"/>
    <mergeCell ref="D40:E40"/>
    <mergeCell ref="F40:H40"/>
    <mergeCell ref="B41:C41"/>
    <mergeCell ref="D41:E41"/>
    <mergeCell ref="B46:C46"/>
    <mergeCell ref="D46:E46"/>
    <mergeCell ref="F46:H46"/>
    <mergeCell ref="B47:C47"/>
    <mergeCell ref="D47:E47"/>
    <mergeCell ref="F47:H47"/>
    <mergeCell ref="B44:C44"/>
    <mergeCell ref="D44:E44"/>
    <mergeCell ref="F44:H44"/>
    <mergeCell ref="B45:C45"/>
    <mergeCell ref="D45:E45"/>
    <mergeCell ref="B37:C37"/>
    <mergeCell ref="D37:E37"/>
    <mergeCell ref="F37:H37"/>
    <mergeCell ref="F41:H41"/>
    <mergeCell ref="B38:C38"/>
    <mergeCell ref="D38:E38"/>
    <mergeCell ref="F38:H38"/>
    <mergeCell ref="B39:C39"/>
    <mergeCell ref="D39:E39"/>
    <mergeCell ref="F39:H39"/>
    <mergeCell ref="B35:C35"/>
    <mergeCell ref="D35:E35"/>
    <mergeCell ref="F35:H35"/>
    <mergeCell ref="B36:C36"/>
    <mergeCell ref="D36:E36"/>
    <mergeCell ref="F36:H36"/>
    <mergeCell ref="B33:C33"/>
    <mergeCell ref="D33:E33"/>
    <mergeCell ref="F33:H33"/>
    <mergeCell ref="B34:C34"/>
    <mergeCell ref="D34:E34"/>
    <mergeCell ref="F34:H34"/>
    <mergeCell ref="B11:C11"/>
    <mergeCell ref="B12:C12"/>
    <mergeCell ref="B14:C14"/>
    <mergeCell ref="B15:C15"/>
    <mergeCell ref="B31:C31"/>
    <mergeCell ref="B32:C32"/>
    <mergeCell ref="B19:C19"/>
    <mergeCell ref="B17:F17"/>
    <mergeCell ref="B18:F18"/>
    <mergeCell ref="B23:F23"/>
    <mergeCell ref="F31:H31"/>
    <mergeCell ref="D31:E31"/>
    <mergeCell ref="F32:H32"/>
    <mergeCell ref="D32:E32"/>
    <mergeCell ref="B20:F20"/>
    <mergeCell ref="B22:F22"/>
    <mergeCell ref="A26:H26"/>
  </mergeCells>
  <dataValidations count="1">
    <dataValidation type="list" allowBlank="1" showInputMessage="1" showErrorMessage="1" sqref="D32:E61" xr:uid="{EB1F60E3-3F94-B240-BBD5-A158CFA7C26D}">
      <formula1>L_Portas</formula1>
    </dataValidation>
  </dataValidations>
  <pageMargins left="0.70866141732283461" right="0.31496062992125984" top="0.55118110236220474" bottom="0.55118110236220474" header="0.31496062992125984" footer="0.31496062992125984"/>
  <pageSetup paperSize="9" scale="98" fitToHeight="2" orientation="portrait" verticalDpi="0"/>
  <headerFooter>
    <oddHeader>&amp;CResumen de Medidas de Difracción de Rayos X</oddHead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3EF330952C58E438A5130DDB4B88889" ma:contentTypeVersion="16" ma:contentTypeDescription="Crear nuevo documento." ma:contentTypeScope="" ma:versionID="8ea5795b0ae31d25a695fc87b9dda02b">
  <xsd:schema xmlns:xsd="http://www.w3.org/2001/XMLSchema" xmlns:xs="http://www.w3.org/2001/XMLSchema" xmlns:p="http://schemas.microsoft.com/office/2006/metadata/properties" xmlns:ns2="9d993675-8847-499d-a13b-770bcf15a855" xmlns:ns3="c7c7e5d6-9da1-4e93-b487-81495d69c4b3" targetNamespace="http://schemas.microsoft.com/office/2006/metadata/properties" ma:root="true" ma:fieldsID="acbebfadff3d052d6b8f1711a7c3daa6" ns2:_="" ns3:_="">
    <xsd:import namespace="9d993675-8847-499d-a13b-770bcf15a855"/>
    <xsd:import namespace="c7c7e5d6-9da1-4e93-b487-81495d69c4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993675-8847-499d-a13b-770bcf15a8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735ac457-02b5-41bc-8fab-34e9851440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c7e5d6-9da1-4e93-b487-81495d69c4b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dafe197-4026-44a0-9a75-9b3d560bc173}" ma:internalName="TaxCatchAll" ma:showField="CatchAllData" ma:web="c7c7e5d6-9da1-4e93-b487-81495d69c4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7c7e5d6-9da1-4e93-b487-81495d69c4b3" xsi:nil="true"/>
    <lcf76f155ced4ddcb4097134ff3c332f xmlns="9d993675-8847-499d-a13b-770bcf15a85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89D9B1-3208-4B7C-837A-40C49780EA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993675-8847-499d-a13b-770bcf15a855"/>
    <ds:schemaRef ds:uri="c7c7e5d6-9da1-4e93-b487-81495d69c4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C4543A-0775-D449-9B70-42D74B84D13D}">
  <ds:schemaRefs>
    <ds:schemaRef ds:uri="http://schemas.microsoft.com/office/2006/documentManagement/types"/>
    <ds:schemaRef ds:uri="c7c7e5d6-9da1-4e93-b487-81495d69c4b3"/>
    <ds:schemaRef ds:uri="http://www.w3.org/XML/1998/namespace"/>
    <ds:schemaRef ds:uri="http://purl.org/dc/elements/1.1/"/>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9d993675-8847-499d-a13b-770bcf15a855"/>
  </ds:schemaRefs>
</ds:datastoreItem>
</file>

<file path=customXml/itemProps3.xml><?xml version="1.0" encoding="utf-8"?>
<ds:datastoreItem xmlns:ds="http://schemas.openxmlformats.org/officeDocument/2006/customXml" ds:itemID="{B56E1796-716F-495C-BC3E-7D519BC462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Condiciones de medida</vt:lpstr>
      <vt:lpstr>Resumen de medidas</vt:lpstr>
      <vt:lpstr>'Condiciones de medida'!Área_de_impresión</vt:lpstr>
      <vt:lpstr>'Resumen de medidas'!Área_de_impresión</vt:lpstr>
      <vt:lpstr>L_Portas</vt:lpstr>
      <vt:lpstr>L_SiNo</vt:lpstr>
      <vt:lpstr>L_TipoCentro</vt:lpstr>
      <vt:lpstr>NotasMedida</vt:lpstr>
      <vt:lpstr>Radiación</vt:lpstr>
    </vt:vector>
  </TitlesOfParts>
  <Manager/>
  <Company>Universidad Complutense de MAdrid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Solicitud de ensayo</dc:title>
  <dc:subject>Solicitud de ensayo UDRX-UCM</dc:subject>
  <dc:creator>Emilio Matesanz</dc:creator>
  <cp:keywords/>
  <dc:description>Formulario de solicitud de ensayo para la Unidad de Difracción de Rayos X UCM</dc:description>
  <cp:lastModifiedBy>Emilio Matesanz Sáez</cp:lastModifiedBy>
  <cp:lastPrinted>2022-01-21T11:34:59Z</cp:lastPrinted>
  <dcterms:created xsi:type="dcterms:W3CDTF">2010-01-20T11:09:39Z</dcterms:created>
  <dcterms:modified xsi:type="dcterms:W3CDTF">2023-09-27T09:04:51Z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0x01010093EF330952C58E438A5130DDB4B88889</vt:lpwstr>
  </property>
  <property fmtid="{D5CDD505-2E9C-101B-9397-08002B2CF9AE}" pid="3" name="MediaServiceImageTags">
    <vt:lpwstr/>
  </property>
</Properties>
</file>